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2026\ISX Reports 2026\Daily\5\13-5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0" l="1"/>
  <c r="F33" i="20"/>
  <c r="F34" i="20" s="1"/>
  <c r="E33" i="20"/>
  <c r="E34" i="20" s="1"/>
  <c r="D33" i="20"/>
  <c r="F30" i="20"/>
  <c r="E30" i="20"/>
  <c r="D30" i="20"/>
  <c r="F23" i="20"/>
  <c r="E23" i="20"/>
  <c r="E24" i="20" s="1"/>
  <c r="D23" i="20"/>
  <c r="D24" i="20" s="1"/>
  <c r="F17" i="20"/>
  <c r="F24" i="20" s="1"/>
  <c r="E17" i="20"/>
  <c r="D17" i="20"/>
  <c r="F14" i="20"/>
  <c r="E14" i="20"/>
  <c r="D14" i="20"/>
  <c r="L49" i="16" l="1"/>
  <c r="M49" i="16"/>
  <c r="N49" i="16"/>
  <c r="L90" i="16"/>
  <c r="M90" i="16"/>
  <c r="N90" i="16"/>
  <c r="L73" i="16"/>
  <c r="M73" i="16"/>
  <c r="N73" i="16"/>
  <c r="N28" i="16"/>
  <c r="M28" i="16"/>
  <c r="L28" i="16"/>
  <c r="L66" i="16"/>
  <c r="M66" i="16"/>
  <c r="N66" i="16"/>
  <c r="L62" i="16" l="1"/>
  <c r="M62" i="16"/>
  <c r="N62" i="16"/>
  <c r="N76" i="16"/>
  <c r="M76" i="16"/>
  <c r="L76" i="16"/>
  <c r="L43" i="16"/>
  <c r="M43" i="16"/>
  <c r="N43" i="16"/>
  <c r="L35" i="16"/>
  <c r="M35" i="16"/>
  <c r="N35" i="16"/>
  <c r="L83" i="16"/>
  <c r="M83" i="16"/>
  <c r="N83" i="16"/>
  <c r="N69" i="16"/>
  <c r="M69" i="16"/>
  <c r="L69" i="16"/>
  <c r="L19" i="16"/>
  <c r="M19" i="16"/>
  <c r="N19" i="16"/>
  <c r="L55" i="16"/>
  <c r="M55" i="16"/>
  <c r="N55" i="16"/>
  <c r="L96" i="16"/>
  <c r="M96" i="16"/>
  <c r="N96" i="16"/>
  <c r="L23" i="16"/>
  <c r="M23" i="16"/>
  <c r="N23" i="16"/>
  <c r="L56" i="16" l="1"/>
  <c r="M56" i="16"/>
  <c r="N56" i="16"/>
  <c r="N77" i="16"/>
  <c r="L77" i="16"/>
  <c r="M77" i="16"/>
  <c r="L93" i="16"/>
  <c r="M93" i="16"/>
  <c r="N93" i="16"/>
  <c r="E9" i="12" l="1"/>
  <c r="L97" i="16" l="1"/>
  <c r="M97" i="16"/>
  <c r="N97" i="16"/>
  <c r="L98" i="16" l="1"/>
  <c r="M98" i="16"/>
  <c r="N98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<sst xmlns="http://schemas.openxmlformats.org/spreadsheetml/2006/main" count="542" uniqueCount="343">
  <si>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</si>
  <si>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</si>
  <si>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</si>
  <si>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</si>
  <si>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</si>
  <si>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</si>
  <si>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</si>
  <si>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</si>
  <si>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</si>
  <si>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</si>
  <si>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</si>
  <si>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</si>
  <si>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</si>
  <si>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</si>
  <si>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</si>
  <si>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</si>
  <si>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</si>
  <si>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</si>
  <si>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</si>
  <si>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</si>
  <si>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</si>
  <si>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</si>
  <si>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</si>
  <si>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</si>
  <si>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</si>
  <si>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</si>
  <si>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</si>
  <si>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</si>
  <si>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</si>
  <si>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</si>
  <si>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</si>
  <si>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</si>
  <si>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</si>
  <si>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</si>
  <si>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</si>
  <si>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</si>
  <si>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</si>
  <si>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</si>
  <si>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</si>
  <si>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</si>
  <si>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</si>
  <si>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</si>
  <si>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</si>
  <si>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</si>
  <si>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</si>
  <si>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</si>
  <si>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</si>
  <si>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</si>
  <si>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</si>
  <si>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</si>
  <si>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</si>
  <si>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</si>
  <si>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</si>
  <si>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</si>
  <si>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</si>
  <si>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</si>
  <si>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</si>
  <si>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</si>
  <si>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</si>
  <si>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</si>
  <si>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</si>
  <si>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</si>
  <si>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</si>
  <si>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</si>
  <si>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</si>
  <si>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</si>
  <si>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</si>
  <si>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</si>
  <si>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</si>
  <si>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</si>
  <si>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</si>
  <si>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</si>
  <si>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</si>
  <si>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</si>
  <si>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</si>
  <si>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</si>
  <si>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</si>
  <si>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</si>
  <si>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</si>
  <si>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</si>
  <si>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</si>
  <si>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</si>
  <si>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</si>
  <si>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</si>
  <si>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</si>
  <si>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</si>
  <si>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</si>
  <si>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</si>
  <si>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</si>
  <si>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</si>
  <si>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</si>
  <si>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</si>
  <si>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</si>
  <si>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</si>
  <si>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</si>
  <si>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</si>
  <si>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</si>
  <si>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</si>
  <si>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</si>
  <si>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</si>
  <si>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</si>
  <si>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</si>
  <si>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</si>
  <si>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</si>
  <si>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</si>
  <si>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</si>
  <si>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</si>
  <si>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</si>
  <si>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</si>
  <si>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</si>
  <si>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</si>
  <si>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</si>
  <si>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</si>
  <si>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</si>
  <si>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</si>
  <si>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</si>
  <si>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</si>
  <si>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</si>
  <si>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</si>
  <si>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</si>
  <si>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</si>
  <si>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</si>
  <si>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</si>
  <si>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</si>
  <si>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</si>
  <si>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</si>
  <si>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</si>
  <si>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</si>
  <si>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</si>
  <si>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</si>
  <si>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</si>
  <si>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</si>
  <si>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</si>
  <si>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</si>
  <si>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</si>
  <si>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</si>
  <si>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</si>
  <si>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</si>
  <si>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</si>
  <si>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</si>
  <si>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</si>
  <si>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</si>
  <si>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</si>
  <si>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</si>
  <si>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</si>
  <si>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</si>
  <si>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</si>
  <si>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</si>
  <si>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</si>
  <si>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</si>
  <si>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</si>
  <si>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</si>
  <si>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</si>
  <si>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</si>
  <si>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</si>
  <si>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</si>
  <si>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</si>
  <si>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</si>
  <si>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</si>
  <si>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</si>
  <si>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</si>
  <si>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</si>
  <si>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</si>
  <si>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</si>
  <si>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</si>
  <si>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</si>
  <si>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</si>
  <si>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</si>
  <si>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</si>
  <si>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</si>
  <si>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</si>
  <si>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</si>
  <si>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</si>
  <si>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</si>
  <si>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</si>
  <si>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</si>
  <si>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</si>
  <si>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</si>
  <si>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</si>
  <si>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</si>
  <si>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</si>
  <si>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</si>
  <si>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</si>
  <si>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</si>
  <si>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</si>
  <si>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</si>
  <si>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</si>
  <si>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</si>
  <si>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</si>
  <si>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</si>
  <si>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</si>
  <si>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</si>
  <si>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</si>
  <si>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</si>
  <si>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</si>
  <si>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</si>
  <si>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</si>
  <si>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</si>
  <si>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</si>
  <si>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</si>
  <si>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</si>
  <si>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</si>
  <si>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</si>
  <si>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</si>
  <si>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</si>
  <si>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</si>
  <si>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</si>
  <si>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</si>
  <si>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</si>
  <si>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</si>
  <si>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</si>
  <si>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</si>
  <si>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</si>
  <si>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</si>
  <si>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</si>
  <si>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</si>
  <si>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</si>
  <si>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</si>
  <si>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</si>
  <si>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</si>
  <si>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</si>
  <si>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</si>
  <si>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</si>
  <si>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</si>
  <si>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</si>
  <si>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</si>
  <si>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</si>
  <si>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</si>
  <si>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</si>
  <si>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</si>
  <si>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</si>
  <si>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</si>
  <si>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</si>
  <si>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</si>
  <si>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</si>
  <si>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</si>
  <si>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</si>
  <si>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</si>
  <si>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</si>
  <si>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</si>
  <si>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</si>
  <si>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</si>
  <si>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</si>
  <si>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</si>
  <si>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</si>
  <si>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</si>
  <si>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</si>
  <si>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</si>
  <si>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</si>
  <si>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</si>
  <si>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</si>
  <si>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</si>
  <si>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</si>
  <si>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</si>
  <si>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</si>
  <si>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</si>
  <si>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</si>
  <si>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</si>
  <si>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</si>
  <si>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</si>
  <si>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</si>
  <si>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</si>
  <si>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</si>
  <si>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</si>
  <si>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</si>
  <si>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</si>
  <si>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</si>
  <si>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</si>
  <si>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</si>
  <si>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</si>
  <si>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</si>
  <si>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</si>
  <si>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</si>
  <si>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</si>
  <si>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</si>
  <si>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</si>
  <si>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</si>
  <si>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</si>
  <si>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</si>
  <si>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</si>
  <si>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</si>
  <si>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</si>
  <si>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</si>
  <si>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</si>
  <si>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</si>
  <si>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</si>
  <si>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</si>
  <si>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</si>
  <si>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</si>
  <si>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</si>
  <si>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</si>
  <si>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</si>
  <si>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</si>
  <si>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</si>
  <si>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</si>
  <si>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</si>
  <si>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</si>
  <si>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</si>
  <si>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</si>
  <si>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</si>
  <si>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</si>
  <si>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</si>
  <si>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</si>
  <si>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</si>
  <si>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</si>
  <si>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</si>
  <si>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</si>
  <si>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</si>
  <si>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</si>
  <si>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</si>
  <si>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</si>
  <si>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</si>
  <si>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</si>
  <si>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</si>
  <si>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</si>
  <si>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Bulletin No (84)</t>
  </si>
  <si>
    <t>ISX Trading Indices of Wednesday 13/5/2026</t>
  </si>
  <si>
    <t>Wednesday 13/5/2026</t>
  </si>
  <si>
    <t>Iraq Stock Exchange not trading companies of Wednesday 13/5/2026</t>
  </si>
  <si>
    <t xml:space="preserve">OTC Platform Trading Bulletin No (84) </t>
  </si>
  <si>
    <t xml:space="preserve">Undisclosed Platform Companies Bulletin No (84) </t>
  </si>
  <si>
    <t>Second Platform Market Bulletin No (84)</t>
  </si>
  <si>
    <t xml:space="preserve">Regular Market Bulletin No (84) </t>
  </si>
  <si>
    <t>Non Iraqis' Bulletin  Wednesday   May  13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</si>
  <si>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</si>
  <si>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</si>
  <si>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</si>
  <si>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</si>
  <si>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</si>
  <si>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</si>
  <si>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</si>
  <si>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>Iraqi Middle East Investment Bank</t>
  </si>
  <si>
    <t xml:space="preserve">National Bank Of Iraq </t>
  </si>
  <si>
    <t>Al-Mansour Bank</t>
  </si>
  <si>
    <t>Total Bank sector</t>
  </si>
  <si>
    <t>Industry Sector</t>
  </si>
  <si>
    <t>Total Industry sector</t>
  </si>
  <si>
    <t>Hotel Sector</t>
  </si>
  <si>
    <t>Total Hotel Sector</t>
  </si>
  <si>
    <t xml:space="preserve">Asia cell </t>
  </si>
  <si>
    <t>Total Telecommunication sector</t>
  </si>
  <si>
    <t>Non Iraqi Trading of Undisclosed Platform (BUY)</t>
  </si>
  <si>
    <t xml:space="preserve">ELectronic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</si>
</sst>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" fontId="83" fillId="0" borderId="137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79" fillId="0" borderId="140" xfId="1500" applyNumberFormat="1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67" fontId="78" fillId="0" borderId="0" xfId="1500" applyNumberFormat="1" applyFont="1"/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horizontal="left" vertical="top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67" fontId="86" fillId="0" borderId="0" xfId="1500" applyNumberFormat="1" applyFont="1" applyFill="1" applyAlignment="1">
      <alignment horizontal="left"/>
    </xf>
    <xf numFmtId="167" fontId="87" fillId="0" borderId="0" xfId="1500" applyNumberFormat="1" applyFont="1" applyFill="1" applyAlignment="1">
      <alignment horizontal="left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325431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7CDAAD-2E5E-D818-BA02-23F3226DA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392856" cy="2971800"/>
        </a:xfrm>
        <a:prstGeom prst="rect">
          <a:avLst/>
        </a:prstGeom>
      </xdr:spPr>
    </xdr:pic>
    <xdr:clientData/>
  </xdr:twoCellAnchor>
  <xdr:twoCellAnchor editAs="oneCell">
    <xdr:from>
      <xdr:col>7</xdr:col>
      <xdr:colOff>361951</xdr:colOff>
      <xdr:row>15</xdr:row>
      <xdr:rowOff>57150</xdr:rowOff>
    </xdr:from>
    <xdr:to>
      <xdr:col>13</xdr:col>
      <xdr:colOff>2466976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26372B-2F1C-503D-43E1-6AE7721E0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53226" y="5010150"/>
          <a:ext cx="5543550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180975</xdr:colOff>
      <xdr:row>5</xdr:row>
      <xdr:rowOff>304800</xdr:rowOff>
    </xdr:from>
    <xdr:to>
      <xdr:col>13</xdr:col>
      <xdr:colOff>2476500</xdr:colOff>
      <xdr:row>14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609AD22-4930-A42D-602D-E99D60929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50" y="2114550"/>
          <a:ext cx="3333750" cy="25622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46214E-0198-5750-CFE8-0CADA6083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9525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C24651-5F37-D278-0ED2-4156C86C5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292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77</xdr:row>
      <xdr:rowOff>28256</xdr:rowOff>
    </xdr:from>
    <xdr:to>
      <xdr:col>13</xdr:col>
      <xdr:colOff>1522971</xdr:colOff>
      <xdr:row>77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56</xdr:row>
      <xdr:rowOff>23547</xdr:rowOff>
    </xdr:from>
    <xdr:to>
      <xdr:col>13</xdr:col>
      <xdr:colOff>1497013</xdr:colOff>
      <xdr:row>56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1000125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C1FAD3D-DADB-4CDB-A2FB-991B0E96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0"/>
          <a:ext cx="14573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8" t="s">
        <v>0</v>
      </c>
      <c r="C1" s="179"/>
      <c r="D1" s="180"/>
      <c r="E1" s="181"/>
      <c r="F1" s="182"/>
      <c r="G1" s="182"/>
      <c r="H1" s="182"/>
      <c r="I1" s="182"/>
      <c r="J1" s="182"/>
      <c r="K1" s="183"/>
      <c r="L1" s="19"/>
      <c r="M1" s="19"/>
      <c r="N1" s="19"/>
    </row>
    <row r="2" spans="2:16" ht="30" customHeight="1">
      <c r="B2" s="191" t="s">
        <v>315</v>
      </c>
      <c r="C2" s="192"/>
      <c r="D2" s="19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4" t="s">
        <v>316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7" t="s">
        <v>63</v>
      </c>
      <c r="C5" s="188"/>
      <c r="D5" s="189">
        <f>'Bullient '!M98+OTC!H9</f>
        <v>743866873</v>
      </c>
      <c r="E5" s="190"/>
      <c r="F5" s="23"/>
      <c r="G5" s="187" t="s">
        <v>64</v>
      </c>
      <c r="H5" s="188"/>
      <c r="I5" s="189">
        <f>'Bullient '!N98+OTC!I9</f>
        <v>1252330406.1499999</v>
      </c>
      <c r="J5" s="190"/>
      <c r="K5" s="24"/>
      <c r="L5" s="187" t="s">
        <v>8</v>
      </c>
      <c r="M5" s="188"/>
      <c r="N5" s="25">
        <f>'Bullient '!L98+OTC!G9</f>
        <v>1124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2"/>
      <c r="L6" s="173"/>
      <c r="M6" s="174"/>
      <c r="N6" s="28"/>
    </row>
    <row r="7" spans="2:16" ht="24.95" customHeight="1">
      <c r="B7" s="175" t="s">
        <v>1</v>
      </c>
      <c r="C7" s="176"/>
      <c r="D7" s="177"/>
      <c r="E7" s="29">
        <v>937.77</v>
      </c>
      <c r="F7" s="30"/>
      <c r="G7" s="175" t="s">
        <v>5</v>
      </c>
      <c r="H7" s="176"/>
      <c r="I7" s="177"/>
      <c r="J7" s="29">
        <v>1241.53</v>
      </c>
      <c r="K7" s="171"/>
      <c r="L7" s="166"/>
      <c r="M7" s="167"/>
      <c r="N7" s="18"/>
    </row>
    <row r="8" spans="2:16" ht="24.95" customHeight="1">
      <c r="B8" s="175" t="s">
        <v>2</v>
      </c>
      <c r="C8" s="176"/>
      <c r="D8" s="177"/>
      <c r="E8" s="29">
        <v>948.28</v>
      </c>
      <c r="F8" s="31"/>
      <c r="G8" s="175" t="s">
        <v>6</v>
      </c>
      <c r="H8" s="176"/>
      <c r="I8" s="177"/>
      <c r="J8" s="29">
        <v>1241.8499999999999</v>
      </c>
      <c r="K8" s="171"/>
      <c r="L8" s="166"/>
      <c r="M8" s="167"/>
      <c r="N8" s="18"/>
    </row>
    <row r="9" spans="2:16" ht="24.95" customHeight="1">
      <c r="B9" s="168" t="s">
        <v>3</v>
      </c>
      <c r="C9" s="169"/>
      <c r="D9" s="170"/>
      <c r="E9" s="134">
        <f>((E7/E8)-1)*100</f>
        <v>-1.108322436411191</v>
      </c>
      <c r="F9" s="31"/>
      <c r="G9" s="168" t="s">
        <v>3</v>
      </c>
      <c r="H9" s="169"/>
      <c r="I9" s="170"/>
      <c r="J9" s="134">
        <f>((J7/J8)-1)*100</f>
        <v>-2.5768007408299987E-2</v>
      </c>
      <c r="K9" s="171"/>
      <c r="L9" s="166"/>
      <c r="M9" s="167"/>
      <c r="N9" s="18"/>
    </row>
    <row r="10" spans="2:16" ht="24.95" customHeight="1">
      <c r="B10" s="168" t="s">
        <v>4</v>
      </c>
      <c r="C10" s="169"/>
      <c r="D10" s="170"/>
      <c r="E10" s="134">
        <f>E7-E8</f>
        <v>-10.509999999999991</v>
      </c>
      <c r="F10" s="21"/>
      <c r="G10" s="168" t="s">
        <v>4</v>
      </c>
      <c r="H10" s="169"/>
      <c r="I10" s="170"/>
      <c r="J10" s="134">
        <f>J7-J8</f>
        <v>-0.31999999999993634</v>
      </c>
      <c r="K10" s="171"/>
      <c r="L10" s="166"/>
      <c r="M10" s="167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5"/>
      <c r="L11" s="166"/>
      <c r="M11" s="167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38</v>
      </c>
      <c r="I12" s="39" t="s">
        <v>65</v>
      </c>
      <c r="J12" s="38">
        <v>13</v>
      </c>
      <c r="K12" s="171"/>
      <c r="L12" s="166"/>
      <c r="M12" s="167"/>
      <c r="N12" s="18"/>
      <c r="O12" s="32"/>
    </row>
    <row r="13" spans="2:16" ht="24.95" customHeight="1">
      <c r="B13" s="37" t="s">
        <v>69</v>
      </c>
      <c r="C13" s="38">
        <v>56</v>
      </c>
      <c r="D13" s="39" t="s">
        <v>65</v>
      </c>
      <c r="E13" s="38">
        <v>1</v>
      </c>
      <c r="F13" s="30"/>
      <c r="G13" s="196" t="s">
        <v>67</v>
      </c>
      <c r="H13" s="197"/>
      <c r="I13" s="198"/>
      <c r="J13" s="38">
        <v>14</v>
      </c>
      <c r="K13" s="171"/>
      <c r="L13" s="166"/>
      <c r="M13" s="167"/>
      <c r="N13" s="18"/>
      <c r="O13" s="32"/>
    </row>
    <row r="14" spans="2:16" ht="24.95" customHeight="1">
      <c r="B14" s="168" t="s">
        <v>82</v>
      </c>
      <c r="C14" s="169" t="s">
        <v>10</v>
      </c>
      <c r="D14" s="170" t="s">
        <v>10</v>
      </c>
      <c r="E14" s="38">
        <v>2</v>
      </c>
      <c r="F14" s="21"/>
      <c r="G14" s="199" t="s">
        <v>68</v>
      </c>
      <c r="H14" s="200"/>
      <c r="I14" s="201"/>
      <c r="J14" s="38">
        <v>23</v>
      </c>
      <c r="K14" s="171"/>
      <c r="L14" s="166"/>
      <c r="M14" s="167"/>
      <c r="N14" s="26"/>
      <c r="O14" s="32"/>
      <c r="P14" s="32"/>
    </row>
    <row r="15" spans="2:16" ht="24.95" customHeight="1">
      <c r="B15" s="168" t="s">
        <v>66</v>
      </c>
      <c r="C15" s="169" t="s">
        <v>11</v>
      </c>
      <c r="D15" s="170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16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16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16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6" s="18" customFormat="1" ht="48" customHeight="1"/>
    <row r="21" spans="1:16" ht="31.5" customHeight="1">
      <c r="A21" s="194" t="s">
        <v>12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115" zoomScaleNormal="115" workbookViewId="0">
      <selection activeCell="H8" sqref="H8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3" t="s">
        <v>61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4" ht="36.75" customHeight="1">
      <c r="A3" s="204" t="s">
        <v>317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ht="21">
      <c r="A4" s="42"/>
      <c r="B4" s="42"/>
      <c r="C4" s="202" t="s">
        <v>13</v>
      </c>
      <c r="D4" s="202"/>
      <c r="E4" s="202"/>
      <c r="F4" s="202"/>
      <c r="G4" s="42"/>
      <c r="H4" s="202" t="s">
        <v>14</v>
      </c>
      <c r="I4" s="202"/>
      <c r="J4" s="202"/>
      <c r="K4" s="20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160</v>
      </c>
      <c r="D6" s="81">
        <v>0.2</v>
      </c>
      <c r="E6" s="96">
        <v>5.26</v>
      </c>
      <c r="F6" s="84">
        <v>37283486</v>
      </c>
      <c r="G6" s="42"/>
      <c r="H6" s="46" t="s">
        <v>267</v>
      </c>
      <c r="I6" s="81">
        <v>0.14000000000000001</v>
      </c>
      <c r="J6" s="97">
        <v>-6.67</v>
      </c>
      <c r="K6" s="84">
        <v>18085624</v>
      </c>
      <c r="L6" s="1"/>
      <c r="M6" s="1"/>
    </row>
    <row r="7" spans="1:14" s="49" customFormat="1" ht="17.100000000000001" customHeight="1">
      <c r="A7" s="42"/>
      <c r="B7" s="42"/>
      <c r="C7" s="46" t="s">
        <v>205</v>
      </c>
      <c r="D7" s="81">
        <v>0.45</v>
      </c>
      <c r="E7" s="96">
        <v>4.6500000000000004</v>
      </c>
      <c r="F7" s="84">
        <v>1000000</v>
      </c>
      <c r="G7" s="42"/>
      <c r="H7" s="46" t="s">
        <v>96</v>
      </c>
      <c r="I7" s="81">
        <v>7.1</v>
      </c>
      <c r="J7" s="97">
        <v>-4.83</v>
      </c>
      <c r="K7" s="84">
        <v>500000</v>
      </c>
      <c r="L7" s="1"/>
    </row>
    <row r="8" spans="1:14" s="49" customFormat="1" ht="17.100000000000001" customHeight="1">
      <c r="A8" s="42"/>
      <c r="B8" s="42"/>
      <c r="C8" s="46" t="s">
        <v>220</v>
      </c>
      <c r="D8" s="81">
        <v>1.44</v>
      </c>
      <c r="E8" s="96">
        <v>4.3499999999999996</v>
      </c>
      <c r="F8" s="84">
        <v>2601496</v>
      </c>
      <c r="G8" s="42"/>
      <c r="H8" s="46" t="s">
        <v>311</v>
      </c>
      <c r="I8" s="81">
        <v>2.73</v>
      </c>
      <c r="J8" s="97">
        <v>-4.21</v>
      </c>
      <c r="K8" s="84">
        <v>130266053</v>
      </c>
    </row>
    <row r="9" spans="1:14" s="49" customFormat="1" ht="17.100000000000001" customHeight="1">
      <c r="A9" s="42"/>
      <c r="B9" s="42"/>
      <c r="C9" s="46" t="s">
        <v>133</v>
      </c>
      <c r="D9" s="81">
        <v>0.78</v>
      </c>
      <c r="E9" s="96">
        <v>4</v>
      </c>
      <c r="F9" s="84">
        <v>300000</v>
      </c>
      <c r="G9" s="42"/>
      <c r="H9" s="46" t="s">
        <v>219</v>
      </c>
      <c r="I9" s="81">
        <v>0.23</v>
      </c>
      <c r="J9" s="97">
        <v>-4.17</v>
      </c>
      <c r="K9" s="84">
        <v>20046730</v>
      </c>
    </row>
    <row r="10" spans="1:14" s="49" customFormat="1" ht="17.100000000000001" customHeight="1">
      <c r="A10" s="42"/>
      <c r="B10" s="42"/>
      <c r="C10" s="46" t="s">
        <v>88</v>
      </c>
      <c r="D10" s="81">
        <v>0.9</v>
      </c>
      <c r="E10" s="96">
        <v>3.45</v>
      </c>
      <c r="F10" s="84">
        <v>66721</v>
      </c>
      <c r="G10" s="42"/>
      <c r="H10" s="46" t="s">
        <v>106</v>
      </c>
      <c r="I10" s="81">
        <v>1.1499999999999999</v>
      </c>
      <c r="J10" s="97">
        <v>-4.17</v>
      </c>
      <c r="K10" s="84">
        <v>9000</v>
      </c>
    </row>
    <row r="11" spans="1:14" s="49" customFormat="1" ht="33" customHeight="1">
      <c r="A11" s="42"/>
      <c r="B11" s="42"/>
      <c r="C11" s="203" t="s">
        <v>62</v>
      </c>
      <c r="D11" s="203"/>
      <c r="E11" s="203"/>
      <c r="F11" s="203"/>
      <c r="G11" s="203"/>
      <c r="H11" s="203"/>
      <c r="I11" s="203"/>
      <c r="J11" s="203"/>
      <c r="K11" s="203"/>
    </row>
    <row r="12" spans="1:14" s="49" customFormat="1" ht="33" customHeight="1">
      <c r="A12" s="42"/>
      <c r="B12" s="42"/>
      <c r="C12" s="203"/>
      <c r="D12" s="203"/>
      <c r="E12" s="203"/>
      <c r="F12" s="203"/>
      <c r="G12" s="203"/>
      <c r="H12" s="203"/>
      <c r="I12" s="203"/>
      <c r="J12" s="203"/>
      <c r="K12" s="203"/>
    </row>
    <row r="13" spans="1:14" ht="29.25" customHeight="1">
      <c r="A13" s="42"/>
      <c r="B13" s="42"/>
      <c r="C13" s="202" t="s">
        <v>18</v>
      </c>
      <c r="D13" s="202"/>
      <c r="E13" s="202"/>
      <c r="F13" s="202"/>
      <c r="G13" s="104"/>
      <c r="H13" s="202" t="s">
        <v>7</v>
      </c>
      <c r="I13" s="202"/>
      <c r="J13" s="202"/>
      <c r="K13" s="20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285</v>
      </c>
      <c r="D15" s="81">
        <v>1.73</v>
      </c>
      <c r="E15" s="82">
        <v>0</v>
      </c>
      <c r="F15" s="84">
        <v>166073199</v>
      </c>
      <c r="G15" s="1"/>
      <c r="H15" s="46" t="s">
        <v>311</v>
      </c>
      <c r="I15" s="81">
        <v>2.73</v>
      </c>
      <c r="J15" s="82">
        <v>-4.21</v>
      </c>
      <c r="K15" s="84">
        <v>357663224.88999999</v>
      </c>
    </row>
    <row r="16" spans="1:14" ht="17.100000000000001" customHeight="1">
      <c r="A16" s="42"/>
      <c r="B16" s="42"/>
      <c r="C16" s="46" t="s">
        <v>311</v>
      </c>
      <c r="D16" s="81">
        <v>2.73</v>
      </c>
      <c r="E16" s="82">
        <v>-4.21</v>
      </c>
      <c r="F16" s="84">
        <v>130266053</v>
      </c>
      <c r="G16" s="1"/>
      <c r="H16" s="46" t="s">
        <v>285</v>
      </c>
      <c r="I16" s="81">
        <v>1.73</v>
      </c>
      <c r="J16" s="82">
        <v>0</v>
      </c>
      <c r="K16" s="84">
        <v>287388856.45999998</v>
      </c>
    </row>
    <row r="17" spans="1:11" ht="17.100000000000001" customHeight="1">
      <c r="A17" s="42"/>
      <c r="B17" s="42"/>
      <c r="C17" s="46" t="s">
        <v>177</v>
      </c>
      <c r="D17" s="81">
        <v>0.34</v>
      </c>
      <c r="E17" s="82">
        <v>0</v>
      </c>
      <c r="F17" s="84">
        <v>91262044</v>
      </c>
      <c r="G17" s="1"/>
      <c r="H17" s="46" t="s">
        <v>116</v>
      </c>
      <c r="I17" s="81">
        <v>17.100000000000001</v>
      </c>
      <c r="J17" s="82">
        <v>0.88</v>
      </c>
      <c r="K17" s="84">
        <v>110065505</v>
      </c>
    </row>
    <row r="18" spans="1:11" ht="17.100000000000001" customHeight="1">
      <c r="A18" s="42"/>
      <c r="B18" s="42"/>
      <c r="C18" s="46" t="s">
        <v>122</v>
      </c>
      <c r="D18" s="81">
        <v>0.67</v>
      </c>
      <c r="E18" s="82">
        <v>1.52</v>
      </c>
      <c r="F18" s="84">
        <v>44077017</v>
      </c>
      <c r="G18" s="1"/>
      <c r="H18" s="46" t="s">
        <v>129</v>
      </c>
      <c r="I18" s="81">
        <v>6.18</v>
      </c>
      <c r="J18" s="82">
        <v>0</v>
      </c>
      <c r="K18" s="84">
        <v>97230141.069999993</v>
      </c>
    </row>
    <row r="19" spans="1:11" ht="16.5" customHeight="1">
      <c r="A19" s="42"/>
      <c r="B19" s="42"/>
      <c r="C19" s="46" t="s">
        <v>160</v>
      </c>
      <c r="D19" s="81">
        <v>0.2</v>
      </c>
      <c r="E19" s="82">
        <v>5.26</v>
      </c>
      <c r="F19" s="84">
        <v>37283486</v>
      </c>
      <c r="G19" s="1"/>
      <c r="H19" s="46" t="s">
        <v>255</v>
      </c>
      <c r="I19" s="81">
        <v>2.4500000000000002</v>
      </c>
      <c r="J19" s="82">
        <v>0.41</v>
      </c>
      <c r="K19" s="84">
        <v>52793434.18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"/>
  <sheetViews>
    <sheetView zoomScale="130" zoomScaleNormal="130" workbookViewId="0">
      <selection activeCell="A47" sqref="A47:XFD4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9" t="s">
        <v>322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205" t="s">
        <v>29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07"/>
    </row>
    <row r="4" spans="1:14" ht="12" customHeight="1">
      <c r="A4" s="58"/>
      <c r="B4" s="46" t="s">
        <v>264</v>
      </c>
      <c r="C4" s="59" t="s">
        <v>263</v>
      </c>
      <c r="D4" s="121">
        <v>0.25</v>
      </c>
      <c r="E4" s="121">
        <v>0.25</v>
      </c>
      <c r="F4" s="121">
        <v>0.25</v>
      </c>
      <c r="G4" s="121">
        <v>0.25</v>
      </c>
      <c r="H4" s="121">
        <v>0.25</v>
      </c>
      <c r="I4" s="81">
        <v>0.25</v>
      </c>
      <c r="J4" s="81">
        <v>0.25</v>
      </c>
      <c r="K4" s="103">
        <v>0</v>
      </c>
      <c r="L4" s="83">
        <v>3</v>
      </c>
      <c r="M4" s="84">
        <v>16488459</v>
      </c>
      <c r="N4" s="84">
        <v>4122114.75</v>
      </c>
    </row>
    <row r="5" spans="1:14" ht="12" customHeight="1">
      <c r="A5" s="58"/>
      <c r="B5" s="46" t="s">
        <v>311</v>
      </c>
      <c r="C5" s="59" t="s">
        <v>312</v>
      </c>
      <c r="D5" s="121">
        <v>2.8</v>
      </c>
      <c r="E5" s="121">
        <v>2.8</v>
      </c>
      <c r="F5" s="121">
        <v>2.71</v>
      </c>
      <c r="G5" s="121">
        <v>2.75</v>
      </c>
      <c r="H5" s="121">
        <v>2.89</v>
      </c>
      <c r="I5" s="81">
        <v>2.73</v>
      </c>
      <c r="J5" s="81">
        <v>2.85</v>
      </c>
      <c r="K5" s="103">
        <v>-4.21</v>
      </c>
      <c r="L5" s="83">
        <v>309</v>
      </c>
      <c r="M5" s="84">
        <v>130266053</v>
      </c>
      <c r="N5" s="84">
        <v>357663224.88999999</v>
      </c>
    </row>
    <row r="6" spans="1:14" ht="12" customHeight="1">
      <c r="A6" s="58"/>
      <c r="B6" s="46" t="s">
        <v>122</v>
      </c>
      <c r="C6" s="59" t="s">
        <v>123</v>
      </c>
      <c r="D6" s="121">
        <v>0.67</v>
      </c>
      <c r="E6" s="121">
        <v>0.68</v>
      </c>
      <c r="F6" s="121">
        <v>0.67</v>
      </c>
      <c r="G6" s="121">
        <v>0.67</v>
      </c>
      <c r="H6" s="121">
        <v>0.66</v>
      </c>
      <c r="I6" s="81">
        <v>0.67</v>
      </c>
      <c r="J6" s="81">
        <v>0.66</v>
      </c>
      <c r="K6" s="103">
        <v>1.52</v>
      </c>
      <c r="L6" s="83">
        <v>23</v>
      </c>
      <c r="M6" s="84">
        <v>44077017</v>
      </c>
      <c r="N6" s="84">
        <v>29531893.75</v>
      </c>
    </row>
    <row r="7" spans="1:14" ht="12" customHeight="1">
      <c r="A7" s="58"/>
      <c r="B7" s="46" t="s">
        <v>219</v>
      </c>
      <c r="C7" s="59" t="s">
        <v>218</v>
      </c>
      <c r="D7" s="121">
        <v>0.24</v>
      </c>
      <c r="E7" s="121">
        <v>0.24</v>
      </c>
      <c r="F7" s="121">
        <v>0.23</v>
      </c>
      <c r="G7" s="121">
        <v>0.23</v>
      </c>
      <c r="H7" s="121">
        <v>0.24</v>
      </c>
      <c r="I7" s="81">
        <v>0.23</v>
      </c>
      <c r="J7" s="81">
        <v>0.24</v>
      </c>
      <c r="K7" s="103">
        <v>-4.17</v>
      </c>
      <c r="L7" s="83">
        <v>5</v>
      </c>
      <c r="M7" s="84">
        <v>20046730</v>
      </c>
      <c r="N7" s="84">
        <v>4611576.26</v>
      </c>
    </row>
    <row r="8" spans="1:14" ht="12" customHeight="1">
      <c r="A8" s="58"/>
      <c r="B8" s="46" t="s">
        <v>177</v>
      </c>
      <c r="C8" s="59" t="s">
        <v>178</v>
      </c>
      <c r="D8" s="121">
        <v>0.34</v>
      </c>
      <c r="E8" s="121">
        <v>0.34</v>
      </c>
      <c r="F8" s="121">
        <v>0.34</v>
      </c>
      <c r="G8" s="121">
        <v>0.34</v>
      </c>
      <c r="H8" s="121">
        <v>0.34</v>
      </c>
      <c r="I8" s="81">
        <v>0.34</v>
      </c>
      <c r="J8" s="81">
        <v>0.34</v>
      </c>
      <c r="K8" s="103">
        <v>0</v>
      </c>
      <c r="L8" s="83">
        <v>23</v>
      </c>
      <c r="M8" s="84">
        <v>91262044</v>
      </c>
      <c r="N8" s="84">
        <v>31029094.960000001</v>
      </c>
    </row>
    <row r="9" spans="1:14" ht="12" customHeight="1">
      <c r="A9" s="58"/>
      <c r="B9" s="46" t="s">
        <v>241</v>
      </c>
      <c r="C9" s="59" t="s">
        <v>240</v>
      </c>
      <c r="D9" s="121">
        <v>0.24</v>
      </c>
      <c r="E9" s="121">
        <v>0.24</v>
      </c>
      <c r="F9" s="121">
        <v>0.24</v>
      </c>
      <c r="G9" s="121">
        <v>0.24</v>
      </c>
      <c r="H9" s="121">
        <v>0.25</v>
      </c>
      <c r="I9" s="81">
        <v>0.24</v>
      </c>
      <c r="J9" s="81">
        <v>0.25</v>
      </c>
      <c r="K9" s="103">
        <v>-4</v>
      </c>
      <c r="L9" s="83">
        <v>7</v>
      </c>
      <c r="M9" s="84">
        <v>3081840</v>
      </c>
      <c r="N9" s="84">
        <v>739641.6</v>
      </c>
    </row>
    <row r="10" spans="1:14" ht="12" customHeight="1">
      <c r="A10" s="58"/>
      <c r="B10" s="46" t="s">
        <v>224</v>
      </c>
      <c r="C10" s="59" t="s">
        <v>225</v>
      </c>
      <c r="D10" s="121">
        <v>1.07</v>
      </c>
      <c r="E10" s="121">
        <v>1.07</v>
      </c>
      <c r="F10" s="121">
        <v>1.06</v>
      </c>
      <c r="G10" s="121">
        <v>1.06</v>
      </c>
      <c r="H10" s="121">
        <v>1.08</v>
      </c>
      <c r="I10" s="81">
        <v>1.06</v>
      </c>
      <c r="J10" s="81">
        <v>1.07</v>
      </c>
      <c r="K10" s="103">
        <v>-0.93</v>
      </c>
      <c r="L10" s="83">
        <v>31</v>
      </c>
      <c r="M10" s="84">
        <v>18872305</v>
      </c>
      <c r="N10" s="84">
        <v>20006874.239999998</v>
      </c>
    </row>
    <row r="11" spans="1:14" ht="12" customHeight="1">
      <c r="A11" s="58"/>
      <c r="B11" s="46" t="s">
        <v>156</v>
      </c>
      <c r="C11" s="59" t="s">
        <v>157</v>
      </c>
      <c r="D11" s="121">
        <v>0.09</v>
      </c>
      <c r="E11" s="121">
        <v>0.09</v>
      </c>
      <c r="F11" s="121">
        <v>0.08</v>
      </c>
      <c r="G11" s="121">
        <v>0.09</v>
      </c>
      <c r="H11" s="121">
        <v>0.09</v>
      </c>
      <c r="I11" s="81">
        <v>0.09</v>
      </c>
      <c r="J11" s="81">
        <v>0.09</v>
      </c>
      <c r="K11" s="103">
        <v>0</v>
      </c>
      <c r="L11" s="83">
        <v>5</v>
      </c>
      <c r="M11" s="84">
        <v>3353490</v>
      </c>
      <c r="N11" s="84">
        <v>299751.65000000002</v>
      </c>
    </row>
    <row r="12" spans="1:14" ht="12" customHeight="1">
      <c r="A12" s="58"/>
      <c r="B12" s="46" t="s">
        <v>267</v>
      </c>
      <c r="C12" s="59" t="s">
        <v>266</v>
      </c>
      <c r="D12" s="121">
        <v>0.15</v>
      </c>
      <c r="E12" s="121">
        <v>0.15</v>
      </c>
      <c r="F12" s="121">
        <v>0.14000000000000001</v>
      </c>
      <c r="G12" s="121">
        <v>0.14000000000000001</v>
      </c>
      <c r="H12" s="121">
        <v>0.14000000000000001</v>
      </c>
      <c r="I12" s="81">
        <v>0.14000000000000001</v>
      </c>
      <c r="J12" s="81">
        <v>0.15</v>
      </c>
      <c r="K12" s="103">
        <v>-6.67</v>
      </c>
      <c r="L12" s="83">
        <v>11</v>
      </c>
      <c r="M12" s="84">
        <v>18085624</v>
      </c>
      <c r="N12" s="84">
        <v>2533774.08</v>
      </c>
    </row>
    <row r="13" spans="1:14" ht="12" customHeight="1">
      <c r="A13" s="58"/>
      <c r="B13" s="46" t="s">
        <v>285</v>
      </c>
      <c r="C13" s="59" t="s">
        <v>286</v>
      </c>
      <c r="D13" s="121">
        <v>1.73</v>
      </c>
      <c r="E13" s="121">
        <v>1.74</v>
      </c>
      <c r="F13" s="121">
        <v>1.72</v>
      </c>
      <c r="G13" s="121">
        <v>1.73</v>
      </c>
      <c r="H13" s="121">
        <v>1.74</v>
      </c>
      <c r="I13" s="81">
        <v>1.73</v>
      </c>
      <c r="J13" s="81">
        <v>1.73</v>
      </c>
      <c r="K13" s="103">
        <v>0</v>
      </c>
      <c r="L13" s="83">
        <v>130</v>
      </c>
      <c r="M13" s="84">
        <v>166073199</v>
      </c>
      <c r="N13" s="84">
        <v>287388856.45999998</v>
      </c>
    </row>
    <row r="14" spans="1:14" ht="12" customHeight="1">
      <c r="A14" s="58"/>
      <c r="B14" s="46" t="s">
        <v>253</v>
      </c>
      <c r="C14" s="59" t="s">
        <v>254</v>
      </c>
      <c r="D14" s="121">
        <v>1</v>
      </c>
      <c r="E14" s="121">
        <v>1</v>
      </c>
      <c r="F14" s="121">
        <v>1</v>
      </c>
      <c r="G14" s="121">
        <v>1</v>
      </c>
      <c r="H14" s="121">
        <v>1</v>
      </c>
      <c r="I14" s="81">
        <v>1</v>
      </c>
      <c r="J14" s="81">
        <v>1</v>
      </c>
      <c r="K14" s="103">
        <v>0</v>
      </c>
      <c r="L14" s="83">
        <v>1</v>
      </c>
      <c r="M14" s="84">
        <v>3000000</v>
      </c>
      <c r="N14" s="84">
        <v>3000000</v>
      </c>
    </row>
    <row r="15" spans="1:14" ht="12" customHeight="1">
      <c r="A15" s="58"/>
      <c r="B15" s="46" t="s">
        <v>307</v>
      </c>
      <c r="C15" s="59" t="s">
        <v>308</v>
      </c>
      <c r="D15" s="121">
        <v>3.95</v>
      </c>
      <c r="E15" s="121">
        <v>3.97</v>
      </c>
      <c r="F15" s="121">
        <v>3.93</v>
      </c>
      <c r="G15" s="121">
        <v>3.95</v>
      </c>
      <c r="H15" s="121">
        <v>3.95</v>
      </c>
      <c r="I15" s="81">
        <v>3.95</v>
      </c>
      <c r="J15" s="81">
        <v>3.95</v>
      </c>
      <c r="K15" s="103">
        <v>0</v>
      </c>
      <c r="L15" s="83">
        <v>53</v>
      </c>
      <c r="M15" s="84">
        <v>6298468</v>
      </c>
      <c r="N15" s="84">
        <v>24902025.530000001</v>
      </c>
    </row>
    <row r="16" spans="1:14" ht="12" customHeight="1">
      <c r="A16" s="58"/>
      <c r="B16" s="46" t="s">
        <v>160</v>
      </c>
      <c r="C16" s="59" t="s">
        <v>161</v>
      </c>
      <c r="D16" s="121">
        <v>0.19</v>
      </c>
      <c r="E16" s="121">
        <v>0.2</v>
      </c>
      <c r="F16" s="121">
        <v>0.19</v>
      </c>
      <c r="G16" s="121">
        <v>0.19</v>
      </c>
      <c r="H16" s="121">
        <v>0.19</v>
      </c>
      <c r="I16" s="81">
        <v>0.2</v>
      </c>
      <c r="J16" s="81">
        <v>0.19</v>
      </c>
      <c r="K16" s="103">
        <v>5.26</v>
      </c>
      <c r="L16" s="83">
        <v>41</v>
      </c>
      <c r="M16" s="84">
        <v>37283486</v>
      </c>
      <c r="N16" s="84">
        <v>7088472.3399999999</v>
      </c>
    </row>
    <row r="17" spans="1:14" ht="12" customHeight="1">
      <c r="A17" s="58"/>
      <c r="B17" s="46" t="s">
        <v>246</v>
      </c>
      <c r="C17" s="59" t="s">
        <v>247</v>
      </c>
      <c r="D17" s="121">
        <v>0.65</v>
      </c>
      <c r="E17" s="121">
        <v>0.66</v>
      </c>
      <c r="F17" s="121">
        <v>0.65</v>
      </c>
      <c r="G17" s="121">
        <v>0.65</v>
      </c>
      <c r="H17" s="121">
        <v>0.65</v>
      </c>
      <c r="I17" s="81">
        <v>0.66</v>
      </c>
      <c r="J17" s="81">
        <v>0.65</v>
      </c>
      <c r="K17" s="103">
        <v>1.54</v>
      </c>
      <c r="L17" s="83">
        <v>7</v>
      </c>
      <c r="M17" s="84">
        <v>59421</v>
      </c>
      <c r="N17" s="84">
        <v>38633.65</v>
      </c>
    </row>
    <row r="18" spans="1:14" ht="12" customHeight="1">
      <c r="A18" s="58"/>
      <c r="B18" s="46" t="s">
        <v>212</v>
      </c>
      <c r="C18" s="59" t="s">
        <v>213</v>
      </c>
      <c r="D18" s="121">
        <v>0.05</v>
      </c>
      <c r="E18" s="121">
        <v>0.05</v>
      </c>
      <c r="F18" s="121">
        <v>0.05</v>
      </c>
      <c r="G18" s="121">
        <v>0.05</v>
      </c>
      <c r="H18" s="121">
        <v>0.05</v>
      </c>
      <c r="I18" s="81">
        <v>0.05</v>
      </c>
      <c r="J18" s="81">
        <v>0.05</v>
      </c>
      <c r="K18" s="103">
        <v>0</v>
      </c>
      <c r="L18" s="83">
        <v>1</v>
      </c>
      <c r="M18" s="84">
        <v>18588</v>
      </c>
      <c r="N18" s="84">
        <v>929.4</v>
      </c>
    </row>
    <row r="19" spans="1:14" ht="12" customHeight="1">
      <c r="A19" s="58"/>
      <c r="B19" s="208" t="s">
        <v>89</v>
      </c>
      <c r="C19" s="209"/>
      <c r="D19" s="210"/>
      <c r="E19" s="214"/>
      <c r="F19" s="214"/>
      <c r="G19" s="214"/>
      <c r="H19" s="214"/>
      <c r="I19" s="214"/>
      <c r="J19" s="214"/>
      <c r="K19" s="212"/>
      <c r="L19" s="60">
        <f>SUM(L4:L18)</f>
        <v>650</v>
      </c>
      <c r="M19" s="60">
        <f>SUM(M4:M18)</f>
        <v>558266724</v>
      </c>
      <c r="N19" s="61">
        <f>SUM(N4:N18)</f>
        <v>772956863.55999982</v>
      </c>
    </row>
    <row r="20" spans="1:14" ht="12" customHeight="1">
      <c r="A20" s="58"/>
      <c r="B20" s="205" t="s">
        <v>30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07"/>
    </row>
    <row r="21" spans="1:14" ht="12" customHeight="1">
      <c r="A21" s="58"/>
      <c r="B21" s="46" t="s">
        <v>116</v>
      </c>
      <c r="C21" s="59" t="s">
        <v>117</v>
      </c>
      <c r="D21" s="63">
        <v>16.95</v>
      </c>
      <c r="E21" s="81">
        <v>17.100000000000001</v>
      </c>
      <c r="F21" s="81">
        <v>16.95</v>
      </c>
      <c r="G21" s="81">
        <v>17.05</v>
      </c>
      <c r="H21" s="81">
        <v>16.989999999999998</v>
      </c>
      <c r="I21" s="81">
        <v>17.100000000000001</v>
      </c>
      <c r="J21" s="81">
        <v>16.95</v>
      </c>
      <c r="K21" s="82">
        <v>0.88</v>
      </c>
      <c r="L21" s="83">
        <v>51</v>
      </c>
      <c r="M21" s="84">
        <v>6455349</v>
      </c>
      <c r="N21" s="84">
        <v>110065505</v>
      </c>
    </row>
    <row r="22" spans="1:14" ht="12" customHeight="1">
      <c r="A22" s="58"/>
      <c r="B22" s="46" t="s">
        <v>222</v>
      </c>
      <c r="C22" s="59" t="s">
        <v>223</v>
      </c>
      <c r="D22" s="63">
        <v>3.75</v>
      </c>
      <c r="E22" s="81">
        <v>3.75</v>
      </c>
      <c r="F22" s="81">
        <v>3.73</v>
      </c>
      <c r="G22" s="81">
        <v>3.73</v>
      </c>
      <c r="H22" s="81">
        <v>3.7</v>
      </c>
      <c r="I22" s="81">
        <v>3.75</v>
      </c>
      <c r="J22" s="81">
        <v>3.69</v>
      </c>
      <c r="K22" s="82">
        <v>1.63</v>
      </c>
      <c r="L22" s="83">
        <v>3</v>
      </c>
      <c r="M22" s="84">
        <v>106855</v>
      </c>
      <c r="N22" s="84">
        <v>398706.25</v>
      </c>
    </row>
    <row r="23" spans="1:14" ht="12" customHeight="1">
      <c r="A23" s="58"/>
      <c r="B23" s="208" t="s">
        <v>124</v>
      </c>
      <c r="C23" s="209"/>
      <c r="D23" s="210"/>
      <c r="E23" s="214"/>
      <c r="F23" s="214"/>
      <c r="G23" s="214"/>
      <c r="H23" s="214"/>
      <c r="I23" s="214"/>
      <c r="J23" s="214"/>
      <c r="K23" s="212"/>
      <c r="L23" s="62">
        <f>SUM(L21:L22)</f>
        <v>54</v>
      </c>
      <c r="M23" s="60">
        <f>SUM(M21:M22)</f>
        <v>6562204</v>
      </c>
      <c r="N23" s="48">
        <f>SUM(N21:N22)</f>
        <v>110464211.25</v>
      </c>
    </row>
    <row r="24" spans="1:14" ht="12" customHeight="1">
      <c r="A24" s="58"/>
      <c r="B24" s="205" t="s">
        <v>94</v>
      </c>
      <c r="C24" s="213"/>
      <c r="D24" s="213"/>
      <c r="E24" s="213"/>
      <c r="F24" s="213"/>
      <c r="G24" s="213"/>
      <c r="H24" s="213"/>
      <c r="I24" s="213"/>
      <c r="J24" s="213"/>
      <c r="K24" s="213"/>
      <c r="L24" s="213"/>
      <c r="M24" s="213"/>
      <c r="N24" s="207"/>
    </row>
    <row r="25" spans="1:14" ht="12" customHeight="1">
      <c r="A25" s="58"/>
      <c r="B25" s="46" t="s">
        <v>287</v>
      </c>
      <c r="C25" s="59" t="s">
        <v>288</v>
      </c>
      <c r="D25" s="81">
        <v>0.89</v>
      </c>
      <c r="E25" s="81">
        <v>0.89</v>
      </c>
      <c r="F25" s="81">
        <v>0.86</v>
      </c>
      <c r="G25" s="81">
        <v>0.86</v>
      </c>
      <c r="H25" s="81">
        <v>0.9</v>
      </c>
      <c r="I25" s="81">
        <v>0.89</v>
      </c>
      <c r="J25" s="81">
        <v>0.9</v>
      </c>
      <c r="K25" s="82">
        <v>-1.1100000000000001</v>
      </c>
      <c r="L25" s="83">
        <v>6</v>
      </c>
      <c r="M25" s="84">
        <v>1277806</v>
      </c>
      <c r="N25" s="84">
        <v>1100791.73</v>
      </c>
    </row>
    <row r="26" spans="1:14" ht="12" customHeight="1">
      <c r="A26" s="58"/>
      <c r="B26" s="46" t="s">
        <v>133</v>
      </c>
      <c r="C26" s="59" t="s">
        <v>132</v>
      </c>
      <c r="D26" s="81">
        <v>0.77</v>
      </c>
      <c r="E26" s="81">
        <v>0.78</v>
      </c>
      <c r="F26" s="81">
        <v>0.77</v>
      </c>
      <c r="G26" s="81">
        <v>0.77</v>
      </c>
      <c r="H26" s="81">
        <v>0.75</v>
      </c>
      <c r="I26" s="81">
        <v>0.78</v>
      </c>
      <c r="J26" s="81">
        <v>0.75</v>
      </c>
      <c r="K26" s="82">
        <v>4</v>
      </c>
      <c r="L26" s="83">
        <v>3</v>
      </c>
      <c r="M26" s="84">
        <v>300000</v>
      </c>
      <c r="N26" s="84">
        <v>231500</v>
      </c>
    </row>
    <row r="27" spans="1:14" ht="12" customHeight="1">
      <c r="A27" s="58"/>
      <c r="B27" s="46" t="s">
        <v>205</v>
      </c>
      <c r="C27" s="59" t="s">
        <v>206</v>
      </c>
      <c r="D27" s="81">
        <v>0.43</v>
      </c>
      <c r="E27" s="81">
        <v>0.45</v>
      </c>
      <c r="F27" s="81">
        <v>0.43</v>
      </c>
      <c r="G27" s="81">
        <v>0.44</v>
      </c>
      <c r="H27" s="81">
        <v>0.43</v>
      </c>
      <c r="I27" s="81">
        <v>0.45</v>
      </c>
      <c r="J27" s="81">
        <v>0.43</v>
      </c>
      <c r="K27" s="82">
        <v>4.6500000000000004</v>
      </c>
      <c r="L27" s="83">
        <v>2</v>
      </c>
      <c r="M27" s="84">
        <v>1000000</v>
      </c>
      <c r="N27" s="84">
        <v>435000</v>
      </c>
    </row>
    <row r="28" spans="1:14" ht="12" customHeight="1">
      <c r="A28" s="58"/>
      <c r="B28" s="208" t="s">
        <v>265</v>
      </c>
      <c r="C28" s="209"/>
      <c r="D28" s="210"/>
      <c r="E28" s="214"/>
      <c r="F28" s="214"/>
      <c r="G28" s="214"/>
      <c r="H28" s="214"/>
      <c r="I28" s="214"/>
      <c r="J28" s="214"/>
      <c r="K28" s="212"/>
      <c r="L28" s="65">
        <f>SUM(L25:L27)</f>
        <v>11</v>
      </c>
      <c r="M28" s="65">
        <f>SUM(M25:M27)</f>
        <v>2577806</v>
      </c>
      <c r="N28" s="65">
        <f>SUM(N25:N27)</f>
        <v>1767291.73</v>
      </c>
    </row>
    <row r="29" spans="1:14" ht="12" customHeight="1">
      <c r="A29" s="58"/>
      <c r="B29" s="205" t="s">
        <v>83</v>
      </c>
      <c r="C29" s="213"/>
      <c r="D29" s="213"/>
      <c r="E29" s="213"/>
      <c r="F29" s="213"/>
      <c r="G29" s="213"/>
      <c r="H29" s="213"/>
      <c r="I29" s="213"/>
      <c r="J29" s="213"/>
      <c r="K29" s="213"/>
      <c r="L29" s="213"/>
      <c r="M29" s="213"/>
      <c r="N29" s="207"/>
    </row>
    <row r="30" spans="1:14" ht="12" customHeight="1">
      <c r="A30" s="58"/>
      <c r="B30" s="46" t="s">
        <v>216</v>
      </c>
      <c r="C30" s="59" t="s">
        <v>217</v>
      </c>
      <c r="D30" s="81">
        <v>22.6</v>
      </c>
      <c r="E30" s="81">
        <v>22.6</v>
      </c>
      <c r="F30" s="81">
        <v>22.6</v>
      </c>
      <c r="G30" s="81">
        <v>22.6</v>
      </c>
      <c r="H30" s="81">
        <v>22.67</v>
      </c>
      <c r="I30" s="81">
        <v>22.6</v>
      </c>
      <c r="J30" s="81">
        <v>22.65</v>
      </c>
      <c r="K30" s="82">
        <v>-0.22</v>
      </c>
      <c r="L30" s="83">
        <v>7</v>
      </c>
      <c r="M30" s="84">
        <v>241879</v>
      </c>
      <c r="N30" s="84">
        <v>5466465.4000000004</v>
      </c>
    </row>
    <row r="31" spans="1:14" ht="12" customHeight="1">
      <c r="A31" s="58"/>
      <c r="B31" s="46" t="s">
        <v>191</v>
      </c>
      <c r="C31" s="59" t="s">
        <v>192</v>
      </c>
      <c r="D31" s="81">
        <v>4.5</v>
      </c>
      <c r="E31" s="121">
        <v>4.5</v>
      </c>
      <c r="F31" s="121">
        <v>4.5</v>
      </c>
      <c r="G31" s="121">
        <v>4.5</v>
      </c>
      <c r="H31" s="121">
        <v>4.57</v>
      </c>
      <c r="I31" s="121">
        <v>4.5</v>
      </c>
      <c r="J31" s="121">
        <v>4.57</v>
      </c>
      <c r="K31" s="122">
        <v>-1.53</v>
      </c>
      <c r="L31" s="119">
        <v>4</v>
      </c>
      <c r="M31" s="120">
        <v>6021044</v>
      </c>
      <c r="N31" s="120">
        <v>27094698</v>
      </c>
    </row>
    <row r="32" spans="1:14" ht="12" customHeight="1">
      <c r="A32" s="58"/>
      <c r="B32" s="46" t="s">
        <v>96</v>
      </c>
      <c r="C32" s="59" t="s">
        <v>95</v>
      </c>
      <c r="D32" s="81">
        <v>7.1</v>
      </c>
      <c r="E32" s="121">
        <v>7.1</v>
      </c>
      <c r="F32" s="121">
        <v>7.1</v>
      </c>
      <c r="G32" s="121">
        <v>7.1</v>
      </c>
      <c r="H32" s="81">
        <v>7.46</v>
      </c>
      <c r="I32" s="121">
        <v>7.1</v>
      </c>
      <c r="J32" s="121">
        <v>7.46</v>
      </c>
      <c r="K32" s="122">
        <v>-4.83</v>
      </c>
      <c r="L32" s="119">
        <v>1</v>
      </c>
      <c r="M32" s="120">
        <v>500000</v>
      </c>
      <c r="N32" s="120">
        <v>3550000</v>
      </c>
    </row>
    <row r="33" spans="1:14" ht="12" customHeight="1">
      <c r="A33" s="58"/>
      <c r="B33" s="46" t="s">
        <v>150</v>
      </c>
      <c r="C33" s="59" t="s">
        <v>151</v>
      </c>
      <c r="D33" s="81">
        <v>3.2</v>
      </c>
      <c r="E33" s="81">
        <v>3.2</v>
      </c>
      <c r="F33" s="81">
        <v>3.16</v>
      </c>
      <c r="G33" s="81">
        <v>3.17</v>
      </c>
      <c r="H33" s="81">
        <v>3.2</v>
      </c>
      <c r="I33" s="81">
        <v>3.17</v>
      </c>
      <c r="J33" s="81">
        <v>3.2</v>
      </c>
      <c r="K33" s="82">
        <v>-0.94</v>
      </c>
      <c r="L33" s="83">
        <v>27</v>
      </c>
      <c r="M33" s="84">
        <v>1691559</v>
      </c>
      <c r="N33" s="84">
        <v>5361832.03</v>
      </c>
    </row>
    <row r="34" spans="1:14" ht="12" customHeight="1">
      <c r="A34" s="58"/>
      <c r="B34" s="46" t="s">
        <v>199</v>
      </c>
      <c r="C34" s="59" t="s">
        <v>200</v>
      </c>
      <c r="D34" s="81">
        <v>0.71</v>
      </c>
      <c r="E34" s="81">
        <v>0.71</v>
      </c>
      <c r="F34" s="81">
        <v>0.71</v>
      </c>
      <c r="G34" s="81">
        <v>0.71</v>
      </c>
      <c r="H34" s="81">
        <v>0.7</v>
      </c>
      <c r="I34" s="81">
        <v>0.71</v>
      </c>
      <c r="J34" s="81">
        <v>0.7</v>
      </c>
      <c r="K34" s="82">
        <v>1.43</v>
      </c>
      <c r="L34" s="83">
        <v>1</v>
      </c>
      <c r="M34" s="84">
        <v>13000</v>
      </c>
      <c r="N34" s="84">
        <v>9230</v>
      </c>
    </row>
    <row r="35" spans="1:14" ht="12" customHeight="1">
      <c r="A35" s="58"/>
      <c r="B35" s="208" t="s">
        <v>90</v>
      </c>
      <c r="C35" s="209"/>
      <c r="D35" s="210"/>
      <c r="E35" s="214"/>
      <c r="F35" s="214"/>
      <c r="G35" s="214"/>
      <c r="H35" s="214"/>
      <c r="I35" s="214"/>
      <c r="J35" s="214"/>
      <c r="K35" s="212"/>
      <c r="L35" s="65">
        <f>SUM(L30:L34)</f>
        <v>40</v>
      </c>
      <c r="M35" s="65">
        <f>SUM(M30:M34)</f>
        <v>8467482</v>
      </c>
      <c r="N35" s="65">
        <f>SUM(N30:N34)</f>
        <v>41482225.43</v>
      </c>
    </row>
    <row r="36" spans="1:14" ht="12" customHeight="1">
      <c r="A36" s="58"/>
      <c r="B36" s="205" t="s">
        <v>84</v>
      </c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07"/>
    </row>
    <row r="37" spans="1:14" ht="12" customHeight="1">
      <c r="A37" s="58"/>
      <c r="B37" s="46" t="s">
        <v>129</v>
      </c>
      <c r="C37" s="59" t="s">
        <v>130</v>
      </c>
      <c r="D37" s="121">
        <v>6.18</v>
      </c>
      <c r="E37" s="121">
        <v>6.2</v>
      </c>
      <c r="F37" s="121">
        <v>6.16</v>
      </c>
      <c r="G37" s="121">
        <v>6.18</v>
      </c>
      <c r="H37" s="121">
        <v>6.19</v>
      </c>
      <c r="I37" s="121">
        <v>6.18</v>
      </c>
      <c r="J37" s="121">
        <v>6.18</v>
      </c>
      <c r="K37" s="122">
        <v>0</v>
      </c>
      <c r="L37" s="119">
        <v>79</v>
      </c>
      <c r="M37" s="120">
        <v>15731727</v>
      </c>
      <c r="N37" s="120">
        <v>97230141.069999993</v>
      </c>
    </row>
    <row r="38" spans="1:14" ht="12" customHeight="1">
      <c r="A38" s="58"/>
      <c r="B38" s="46" t="s">
        <v>272</v>
      </c>
      <c r="C38" s="59" t="s">
        <v>271</v>
      </c>
      <c r="D38" s="121">
        <v>2.5</v>
      </c>
      <c r="E38" s="121">
        <v>2.5</v>
      </c>
      <c r="F38" s="121">
        <v>2.5</v>
      </c>
      <c r="G38" s="121">
        <v>2.5</v>
      </c>
      <c r="H38" s="121">
        <v>2.5</v>
      </c>
      <c r="I38" s="121">
        <v>2.5</v>
      </c>
      <c r="J38" s="121">
        <v>2.5</v>
      </c>
      <c r="K38" s="122">
        <v>0</v>
      </c>
      <c r="L38" s="119">
        <v>1</v>
      </c>
      <c r="M38" s="120">
        <v>1000</v>
      </c>
      <c r="N38" s="120">
        <v>2500</v>
      </c>
    </row>
    <row r="39" spans="1:14" ht="12" customHeight="1">
      <c r="A39" s="58"/>
      <c r="B39" s="46" t="s">
        <v>183</v>
      </c>
      <c r="C39" s="59" t="s">
        <v>184</v>
      </c>
      <c r="D39" s="121">
        <v>1.24</v>
      </c>
      <c r="E39" s="121">
        <v>1.25</v>
      </c>
      <c r="F39" s="121">
        <v>1.24</v>
      </c>
      <c r="G39" s="121">
        <v>1.25</v>
      </c>
      <c r="H39" s="121">
        <v>1.28</v>
      </c>
      <c r="I39" s="121">
        <v>1.25</v>
      </c>
      <c r="J39" s="121">
        <v>1.28</v>
      </c>
      <c r="K39" s="122">
        <v>-2.34</v>
      </c>
      <c r="L39" s="119">
        <v>2</v>
      </c>
      <c r="M39" s="120">
        <v>13764</v>
      </c>
      <c r="N39" s="120">
        <v>17197.36</v>
      </c>
    </row>
    <row r="40" spans="1:14" ht="12" customHeight="1">
      <c r="A40" s="58"/>
      <c r="B40" s="46" t="s">
        <v>255</v>
      </c>
      <c r="C40" s="59" t="s">
        <v>256</v>
      </c>
      <c r="D40" s="121">
        <v>2.44</v>
      </c>
      <c r="E40" s="121">
        <v>2.46</v>
      </c>
      <c r="F40" s="121">
        <v>2.44</v>
      </c>
      <c r="G40" s="121">
        <v>2.44</v>
      </c>
      <c r="H40" s="121">
        <v>2.44</v>
      </c>
      <c r="I40" s="121">
        <v>2.4500000000000002</v>
      </c>
      <c r="J40" s="121">
        <v>2.44</v>
      </c>
      <c r="K40" s="122">
        <v>0.41</v>
      </c>
      <c r="L40" s="119">
        <v>104</v>
      </c>
      <c r="M40" s="120">
        <v>21615787</v>
      </c>
      <c r="N40" s="120">
        <v>52793434.18</v>
      </c>
    </row>
    <row r="41" spans="1:14" ht="12" customHeight="1">
      <c r="A41" s="58"/>
      <c r="B41" s="46" t="s">
        <v>181</v>
      </c>
      <c r="C41" s="59" t="s">
        <v>182</v>
      </c>
      <c r="D41" s="121">
        <v>5.4</v>
      </c>
      <c r="E41" s="121">
        <v>5.4</v>
      </c>
      <c r="F41" s="121">
        <v>5.4</v>
      </c>
      <c r="G41" s="121">
        <v>5.4</v>
      </c>
      <c r="H41" s="121">
        <v>5.4</v>
      </c>
      <c r="I41" s="121">
        <v>5.4</v>
      </c>
      <c r="J41" s="121">
        <v>5.4</v>
      </c>
      <c r="K41" s="122">
        <v>0</v>
      </c>
      <c r="L41" s="119">
        <v>4</v>
      </c>
      <c r="M41" s="120">
        <v>102100</v>
      </c>
      <c r="N41" s="120">
        <v>551340</v>
      </c>
    </row>
    <row r="42" spans="1:14" ht="12" customHeight="1">
      <c r="A42" s="58"/>
      <c r="B42" s="46" t="s">
        <v>167</v>
      </c>
      <c r="C42" s="59" t="s">
        <v>136</v>
      </c>
      <c r="D42" s="121">
        <v>2.25</v>
      </c>
      <c r="E42" s="121">
        <v>2.25</v>
      </c>
      <c r="F42" s="121">
        <v>2.25</v>
      </c>
      <c r="G42" s="121">
        <v>2.25</v>
      </c>
      <c r="H42" s="121">
        <v>2.25</v>
      </c>
      <c r="I42" s="121">
        <v>2.25</v>
      </c>
      <c r="J42" s="121">
        <v>2.25</v>
      </c>
      <c r="K42" s="122">
        <v>0</v>
      </c>
      <c r="L42" s="119">
        <v>1</v>
      </c>
      <c r="M42" s="120">
        <v>7000</v>
      </c>
      <c r="N42" s="120">
        <v>15750</v>
      </c>
    </row>
    <row r="43" spans="1:14" ht="12" customHeight="1">
      <c r="A43" s="58"/>
      <c r="B43" s="208" t="s">
        <v>91</v>
      </c>
      <c r="C43" s="209"/>
      <c r="D43" s="210"/>
      <c r="E43" s="214"/>
      <c r="F43" s="214"/>
      <c r="G43" s="214"/>
      <c r="H43" s="214"/>
      <c r="I43" s="214"/>
      <c r="J43" s="214"/>
      <c r="K43" s="212"/>
      <c r="L43" s="65">
        <f>SUM(L37:L42)</f>
        <v>191</v>
      </c>
      <c r="M43" s="65">
        <f>SUM(M37:M42)</f>
        <v>37471378</v>
      </c>
      <c r="N43" s="65">
        <f>SUM(N37:N42)</f>
        <v>150610362.60999998</v>
      </c>
    </row>
    <row r="44" spans="1:14" ht="12" customHeight="1">
      <c r="A44" s="58"/>
      <c r="B44" s="205" t="s">
        <v>31</v>
      </c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07"/>
    </row>
    <row r="45" spans="1:14" ht="12" customHeight="1">
      <c r="A45" s="58"/>
      <c r="B45" s="46" t="s">
        <v>152</v>
      </c>
      <c r="C45" s="59" t="s">
        <v>153</v>
      </c>
      <c r="D45" s="121">
        <v>11.82</v>
      </c>
      <c r="E45" s="121">
        <v>12</v>
      </c>
      <c r="F45" s="121">
        <v>11.82</v>
      </c>
      <c r="G45" s="121">
        <v>12</v>
      </c>
      <c r="H45" s="121">
        <v>11.99</v>
      </c>
      <c r="I45" s="121">
        <v>12</v>
      </c>
      <c r="J45" s="121">
        <v>11.81</v>
      </c>
      <c r="K45" s="122">
        <v>1.61</v>
      </c>
      <c r="L45" s="119">
        <v>7</v>
      </c>
      <c r="M45" s="120">
        <v>107220</v>
      </c>
      <c r="N45" s="120">
        <v>1286344.98</v>
      </c>
    </row>
    <row r="46" spans="1:14" ht="12" customHeight="1">
      <c r="A46" s="58"/>
      <c r="B46" s="46" t="s">
        <v>242</v>
      </c>
      <c r="C46" s="59" t="s">
        <v>243</v>
      </c>
      <c r="D46" s="121">
        <v>102</v>
      </c>
      <c r="E46" s="121">
        <v>102</v>
      </c>
      <c r="F46" s="121">
        <v>102</v>
      </c>
      <c r="G46" s="121">
        <v>102</v>
      </c>
      <c r="H46" s="121">
        <v>102</v>
      </c>
      <c r="I46" s="121">
        <v>102</v>
      </c>
      <c r="J46" s="121">
        <v>102</v>
      </c>
      <c r="K46" s="122">
        <v>0</v>
      </c>
      <c r="L46" s="119">
        <v>2</v>
      </c>
      <c r="M46" s="120">
        <v>19444</v>
      </c>
      <c r="N46" s="120">
        <v>1983288</v>
      </c>
    </row>
    <row r="47" spans="1:14" ht="12" customHeight="1">
      <c r="A47" s="58"/>
      <c r="B47" s="46" t="s">
        <v>111</v>
      </c>
      <c r="C47" s="59" t="s">
        <v>110</v>
      </c>
      <c r="D47" s="121">
        <v>9.3699999999999992</v>
      </c>
      <c r="E47" s="121">
        <v>9.3699999999999992</v>
      </c>
      <c r="F47" s="121">
        <v>9</v>
      </c>
      <c r="G47" s="121">
        <v>9.01</v>
      </c>
      <c r="H47" s="121">
        <v>9.3699999999999992</v>
      </c>
      <c r="I47" s="121">
        <v>9.01</v>
      </c>
      <c r="J47" s="121">
        <v>9.3699999999999992</v>
      </c>
      <c r="K47" s="122">
        <v>-3.84</v>
      </c>
      <c r="L47" s="119">
        <v>10</v>
      </c>
      <c r="M47" s="120">
        <v>648970</v>
      </c>
      <c r="N47" s="120">
        <v>5847790.4000000004</v>
      </c>
    </row>
    <row r="48" spans="1:14" ht="12" customHeight="1">
      <c r="A48" s="58"/>
      <c r="B48" s="46" t="s">
        <v>289</v>
      </c>
      <c r="C48" s="59" t="s">
        <v>290</v>
      </c>
      <c r="D48" s="121">
        <v>47.6</v>
      </c>
      <c r="E48" s="121">
        <v>47.6</v>
      </c>
      <c r="F48" s="121">
        <v>47</v>
      </c>
      <c r="G48" s="121">
        <v>47</v>
      </c>
      <c r="H48" s="121">
        <v>47.6</v>
      </c>
      <c r="I48" s="121">
        <v>47</v>
      </c>
      <c r="J48" s="121">
        <v>47.6</v>
      </c>
      <c r="K48" s="122">
        <v>-1.26</v>
      </c>
      <c r="L48" s="119">
        <v>5</v>
      </c>
      <c r="M48" s="120">
        <v>484689</v>
      </c>
      <c r="N48" s="120">
        <v>22781196.600000001</v>
      </c>
    </row>
    <row r="49" spans="1:14" ht="12" customHeight="1">
      <c r="A49" s="58"/>
      <c r="B49" s="208" t="s">
        <v>92</v>
      </c>
      <c r="C49" s="209"/>
      <c r="D49" s="210"/>
      <c r="E49" s="214"/>
      <c r="F49" s="214"/>
      <c r="G49" s="214"/>
      <c r="H49" s="214"/>
      <c r="I49" s="214"/>
      <c r="J49" s="214"/>
      <c r="K49" s="212"/>
      <c r="L49" s="64">
        <f>SUM(L45:L48)</f>
        <v>24</v>
      </c>
      <c r="M49" s="61">
        <f>SUM(M45:M48)</f>
        <v>1260323</v>
      </c>
      <c r="N49" s="61">
        <f>SUM(N45:N48)</f>
        <v>31898619.980000004</v>
      </c>
    </row>
    <row r="50" spans="1:14" ht="12" customHeight="1">
      <c r="A50" s="58"/>
      <c r="B50" s="205" t="s">
        <v>85</v>
      </c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07"/>
    </row>
    <row r="51" spans="1:14" ht="12" customHeight="1">
      <c r="A51" s="58"/>
      <c r="B51" s="46" t="s">
        <v>251</v>
      </c>
      <c r="C51" s="59" t="s">
        <v>252</v>
      </c>
      <c r="D51" s="63">
        <v>10</v>
      </c>
      <c r="E51" s="63">
        <v>10</v>
      </c>
      <c r="F51" s="63">
        <v>9.5</v>
      </c>
      <c r="G51" s="63">
        <v>9.7100000000000009</v>
      </c>
      <c r="H51" s="63">
        <v>9.9499999999999993</v>
      </c>
      <c r="I51" s="95">
        <v>9.8000000000000007</v>
      </c>
      <c r="J51" s="95">
        <v>10</v>
      </c>
      <c r="K51" s="98">
        <v>-2</v>
      </c>
      <c r="L51" s="99">
        <v>11</v>
      </c>
      <c r="M51" s="100">
        <v>26594</v>
      </c>
      <c r="N51" s="100">
        <v>258331.1</v>
      </c>
    </row>
    <row r="52" spans="1:14" ht="12" customHeight="1">
      <c r="A52" s="58"/>
      <c r="B52" s="46" t="s">
        <v>201</v>
      </c>
      <c r="C52" s="59" t="s">
        <v>202</v>
      </c>
      <c r="D52" s="63">
        <v>4.5999999999999996</v>
      </c>
      <c r="E52" s="63">
        <v>4.67</v>
      </c>
      <c r="F52" s="63">
        <v>4.5999999999999996</v>
      </c>
      <c r="G52" s="63">
        <v>4.6100000000000003</v>
      </c>
      <c r="H52" s="63">
        <v>4.67</v>
      </c>
      <c r="I52" s="95">
        <v>4.67</v>
      </c>
      <c r="J52" s="95">
        <v>4.67</v>
      </c>
      <c r="K52" s="98">
        <v>0</v>
      </c>
      <c r="L52" s="99">
        <v>3</v>
      </c>
      <c r="M52" s="100">
        <v>65000</v>
      </c>
      <c r="N52" s="100">
        <v>299350</v>
      </c>
    </row>
    <row r="53" spans="1:14" ht="12" customHeight="1">
      <c r="A53" s="58"/>
      <c r="B53" s="46" t="s">
        <v>226</v>
      </c>
      <c r="C53" s="59" t="s">
        <v>227</v>
      </c>
      <c r="D53" s="63">
        <v>10</v>
      </c>
      <c r="E53" s="121">
        <v>10</v>
      </c>
      <c r="F53" s="121">
        <v>10</v>
      </c>
      <c r="G53" s="121">
        <v>10</v>
      </c>
      <c r="H53" s="63">
        <v>10</v>
      </c>
      <c r="I53" s="121">
        <v>10</v>
      </c>
      <c r="J53" s="121">
        <v>10</v>
      </c>
      <c r="K53" s="122">
        <v>0</v>
      </c>
      <c r="L53" s="119">
        <v>1</v>
      </c>
      <c r="M53" s="120">
        <v>1497</v>
      </c>
      <c r="N53" s="120">
        <v>14970</v>
      </c>
    </row>
    <row r="54" spans="1:14" ht="12" customHeight="1">
      <c r="A54" s="58"/>
      <c r="B54" s="46" t="s">
        <v>87</v>
      </c>
      <c r="C54" s="59" t="s">
        <v>43</v>
      </c>
      <c r="D54" s="63">
        <v>0.37</v>
      </c>
      <c r="E54" s="63">
        <v>0.37</v>
      </c>
      <c r="F54" s="63">
        <v>0.37</v>
      </c>
      <c r="G54" s="63">
        <v>0.37</v>
      </c>
      <c r="H54" s="63">
        <v>0.38</v>
      </c>
      <c r="I54" s="95">
        <v>0.37</v>
      </c>
      <c r="J54" s="95">
        <v>0.37</v>
      </c>
      <c r="K54" s="98">
        <v>0</v>
      </c>
      <c r="L54" s="99">
        <v>1</v>
      </c>
      <c r="M54" s="100">
        <v>500000</v>
      </c>
      <c r="N54" s="100">
        <v>185000</v>
      </c>
    </row>
    <row r="55" spans="1:14" ht="12" customHeight="1">
      <c r="A55" s="58"/>
      <c r="B55" s="208" t="s">
        <v>207</v>
      </c>
      <c r="C55" s="209"/>
      <c r="D55" s="210"/>
      <c r="E55" s="214"/>
      <c r="F55" s="214"/>
      <c r="G55" s="214"/>
      <c r="H55" s="214"/>
      <c r="I55" s="214"/>
      <c r="J55" s="214"/>
      <c r="K55" s="212"/>
      <c r="L55" s="64">
        <f>SUM(L51:L54)</f>
        <v>16</v>
      </c>
      <c r="M55" s="61">
        <f>SUM(M51:M54)</f>
        <v>593091</v>
      </c>
      <c r="N55" s="61">
        <f>SUM(N51:N54)</f>
        <v>757651.1</v>
      </c>
    </row>
    <row r="56" spans="1:14" s="52" customFormat="1" ht="12" customHeight="1">
      <c r="B56" s="66" t="s">
        <v>32</v>
      </c>
      <c r="C56" s="215"/>
      <c r="D56" s="216"/>
      <c r="E56" s="216"/>
      <c r="F56" s="216"/>
      <c r="G56" s="216"/>
      <c r="H56" s="216"/>
      <c r="I56" s="216"/>
      <c r="J56" s="216"/>
      <c r="K56" s="217"/>
      <c r="L56" s="67">
        <f>L55+L49+L43+L35+L23+L19+L28</f>
        <v>986</v>
      </c>
      <c r="M56" s="67">
        <f>M55+M49+M43+M35+M23+M19+M28</f>
        <v>615199008</v>
      </c>
      <c r="N56" s="67">
        <f>N55+N49+N43+N35+N23+N19+N28</f>
        <v>1109937225.6599998</v>
      </c>
    </row>
    <row r="57" spans="1:14" s="52" customFormat="1" ht="22.5" customHeight="1">
      <c r="A57" s="51"/>
      <c r="B57" s="219" t="s">
        <v>321</v>
      </c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1"/>
    </row>
    <row r="58" spans="1:14" s="52" customFormat="1" ht="48" customHeight="1">
      <c r="B58" s="53" t="s">
        <v>15</v>
      </c>
      <c r="C58" s="54" t="s">
        <v>20</v>
      </c>
      <c r="D58" s="54" t="s">
        <v>21</v>
      </c>
      <c r="E58" s="54" t="s">
        <v>22</v>
      </c>
      <c r="F58" s="54" t="s">
        <v>23</v>
      </c>
      <c r="G58" s="54" t="s">
        <v>24</v>
      </c>
      <c r="H58" s="54" t="s">
        <v>25</v>
      </c>
      <c r="I58" s="54" t="s">
        <v>19</v>
      </c>
      <c r="J58" s="54" t="s">
        <v>26</v>
      </c>
      <c r="K58" s="55" t="s">
        <v>27</v>
      </c>
      <c r="L58" s="56" t="s">
        <v>28</v>
      </c>
      <c r="M58" s="56" t="s">
        <v>18</v>
      </c>
      <c r="N58" s="57" t="s">
        <v>7</v>
      </c>
    </row>
    <row r="59" spans="1:14" s="52" customFormat="1" ht="14.1" customHeight="1">
      <c r="B59" s="205" t="s">
        <v>29</v>
      </c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07"/>
    </row>
    <row r="60" spans="1:14" ht="14.1" customHeight="1">
      <c r="A60" s="58"/>
      <c r="B60" s="46" t="s">
        <v>173</v>
      </c>
      <c r="C60" s="59" t="s">
        <v>174</v>
      </c>
      <c r="D60" s="121">
        <v>0.24</v>
      </c>
      <c r="E60" s="121">
        <v>0.24</v>
      </c>
      <c r="F60" s="121">
        <v>0.24</v>
      </c>
      <c r="G60" s="121">
        <v>0.24</v>
      </c>
      <c r="H60" s="121">
        <v>0.25</v>
      </c>
      <c r="I60" s="121">
        <v>0.24</v>
      </c>
      <c r="J60" s="121">
        <v>0.25</v>
      </c>
      <c r="K60" s="122">
        <v>-4</v>
      </c>
      <c r="L60" s="119">
        <v>1</v>
      </c>
      <c r="M60" s="120">
        <v>120380</v>
      </c>
      <c r="N60" s="120">
        <v>28891.200000000001</v>
      </c>
    </row>
    <row r="61" spans="1:14" ht="14.1" customHeight="1">
      <c r="A61" s="58"/>
      <c r="B61" s="46" t="s">
        <v>197</v>
      </c>
      <c r="C61" s="59" t="s">
        <v>198</v>
      </c>
      <c r="D61" s="121">
        <v>0.57999999999999996</v>
      </c>
      <c r="E61" s="121">
        <v>0.57999999999999996</v>
      </c>
      <c r="F61" s="121">
        <v>0.56999999999999995</v>
      </c>
      <c r="G61" s="121">
        <v>0.56999999999999995</v>
      </c>
      <c r="H61" s="121">
        <v>0.56999999999999995</v>
      </c>
      <c r="I61" s="121">
        <v>0.56999999999999995</v>
      </c>
      <c r="J61" s="121">
        <v>0.56999999999999995</v>
      </c>
      <c r="K61" s="122">
        <v>0</v>
      </c>
      <c r="L61" s="119">
        <v>8</v>
      </c>
      <c r="M61" s="120">
        <v>10393000</v>
      </c>
      <c r="N61" s="120">
        <v>5924140</v>
      </c>
    </row>
    <row r="62" spans="1:14" ht="14.1" customHeight="1">
      <c r="A62" s="58"/>
      <c r="B62" s="208" t="s">
        <v>89</v>
      </c>
      <c r="C62" s="209"/>
      <c r="D62" s="210"/>
      <c r="E62" s="214"/>
      <c r="F62" s="214"/>
      <c r="G62" s="214"/>
      <c r="H62" s="214"/>
      <c r="I62" s="214"/>
      <c r="J62" s="214"/>
      <c r="K62" s="212"/>
      <c r="L62" s="65">
        <f>SUM(L60:L61)</f>
        <v>9</v>
      </c>
      <c r="M62" s="65">
        <f>SUM(M60:M61)</f>
        <v>10513380</v>
      </c>
      <c r="N62" s="65">
        <f>SUM(N60:N61)</f>
        <v>5953031.2000000002</v>
      </c>
    </row>
    <row r="63" spans="1:14" ht="14.1" customHeight="1">
      <c r="A63" s="58"/>
      <c r="B63" s="205" t="s">
        <v>94</v>
      </c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07"/>
    </row>
    <row r="64" spans="1:14" ht="14.1" customHeight="1">
      <c r="A64" s="58"/>
      <c r="B64" s="46" t="s">
        <v>257</v>
      </c>
      <c r="C64" s="59" t="s">
        <v>258</v>
      </c>
      <c r="D64" s="81">
        <v>0.82</v>
      </c>
      <c r="E64" s="81">
        <v>0.82</v>
      </c>
      <c r="F64" s="121">
        <v>0.82</v>
      </c>
      <c r="G64" s="121">
        <v>0.82</v>
      </c>
      <c r="H64" s="81">
        <v>0.85</v>
      </c>
      <c r="I64" s="81">
        <v>0.82</v>
      </c>
      <c r="J64" s="81">
        <v>0.85</v>
      </c>
      <c r="K64" s="82">
        <v>-3.53</v>
      </c>
      <c r="L64" s="83">
        <v>1</v>
      </c>
      <c r="M64" s="84">
        <v>20000</v>
      </c>
      <c r="N64" s="84">
        <v>16400</v>
      </c>
    </row>
    <row r="65" spans="1:14" ht="14.1" customHeight="1">
      <c r="A65" s="58"/>
      <c r="B65" s="46" t="s">
        <v>261</v>
      </c>
      <c r="C65" s="59" t="s">
        <v>262</v>
      </c>
      <c r="D65" s="81">
        <v>4.5</v>
      </c>
      <c r="E65" s="81">
        <v>4.5</v>
      </c>
      <c r="F65" s="121">
        <v>4.3</v>
      </c>
      <c r="G65" s="121">
        <v>4.38</v>
      </c>
      <c r="H65" s="81">
        <v>4.5</v>
      </c>
      <c r="I65" s="81">
        <v>4.5</v>
      </c>
      <c r="J65" s="81">
        <v>4.5</v>
      </c>
      <c r="K65" s="82">
        <v>0</v>
      </c>
      <c r="L65" s="83">
        <v>4</v>
      </c>
      <c r="M65" s="84">
        <v>8104</v>
      </c>
      <c r="N65" s="84">
        <v>35468</v>
      </c>
    </row>
    <row r="66" spans="1:14" ht="14.1" customHeight="1">
      <c r="A66" s="58"/>
      <c r="B66" s="208" t="s">
        <v>265</v>
      </c>
      <c r="C66" s="209"/>
      <c r="D66" s="210"/>
      <c r="E66" s="214"/>
      <c r="F66" s="214"/>
      <c r="G66" s="214"/>
      <c r="H66" s="214"/>
      <c r="I66" s="214"/>
      <c r="J66" s="214"/>
      <c r="K66" s="212"/>
      <c r="L66" s="65">
        <f>SUM(L64:L65)</f>
        <v>5</v>
      </c>
      <c r="M66" s="65">
        <f>SUM(M64:M65)</f>
        <v>28104</v>
      </c>
      <c r="N66" s="65">
        <f>SUM(N64:N65)</f>
        <v>51868</v>
      </c>
    </row>
    <row r="67" spans="1:14" ht="14.1" customHeight="1">
      <c r="A67" s="58"/>
      <c r="B67" s="205" t="s">
        <v>83</v>
      </c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07"/>
    </row>
    <row r="68" spans="1:14" ht="14.1" customHeight="1">
      <c r="A68" s="58"/>
      <c r="B68" s="46" t="s">
        <v>33</v>
      </c>
      <c r="C68" s="59" t="s">
        <v>34</v>
      </c>
      <c r="D68" s="121">
        <v>1.7</v>
      </c>
      <c r="E68" s="121">
        <v>1.7</v>
      </c>
      <c r="F68" s="121">
        <v>1.7</v>
      </c>
      <c r="G68" s="121">
        <v>1.7</v>
      </c>
      <c r="H68" s="121">
        <v>1.7</v>
      </c>
      <c r="I68" s="121">
        <v>1.7</v>
      </c>
      <c r="J68" s="121">
        <v>1.7</v>
      </c>
      <c r="K68" s="122">
        <v>0</v>
      </c>
      <c r="L68" s="119">
        <v>1</v>
      </c>
      <c r="M68" s="120">
        <v>5265</v>
      </c>
      <c r="N68" s="120">
        <v>8950.5</v>
      </c>
    </row>
    <row r="69" spans="1:14" ht="14.1" customHeight="1">
      <c r="A69" s="58"/>
      <c r="B69" s="208" t="s">
        <v>91</v>
      </c>
      <c r="C69" s="209"/>
      <c r="D69" s="210"/>
      <c r="E69" s="214"/>
      <c r="F69" s="214"/>
      <c r="G69" s="214"/>
      <c r="H69" s="214"/>
      <c r="I69" s="214"/>
      <c r="J69" s="214"/>
      <c r="K69" s="212"/>
      <c r="L69" s="65">
        <f>SUM(L68:L68)</f>
        <v>1</v>
      </c>
      <c r="M69" s="65">
        <f>SUM(M68:M68)</f>
        <v>5265</v>
      </c>
      <c r="N69" s="65">
        <f>SUM(N68:N68)</f>
        <v>8950.5</v>
      </c>
    </row>
    <row r="70" spans="1:14" ht="14.1" customHeight="1">
      <c r="A70" s="58"/>
      <c r="B70" s="205" t="s">
        <v>84</v>
      </c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07"/>
    </row>
    <row r="71" spans="1:14" ht="14.1" customHeight="1">
      <c r="A71" s="58"/>
      <c r="B71" s="46" t="s">
        <v>35</v>
      </c>
      <c r="C71" s="59" t="s">
        <v>36</v>
      </c>
      <c r="D71" s="86">
        <v>2.95</v>
      </c>
      <c r="E71" s="86">
        <v>2.95</v>
      </c>
      <c r="F71" s="86">
        <v>2.82</v>
      </c>
      <c r="G71" s="86">
        <v>2.86</v>
      </c>
      <c r="H71" s="86">
        <v>2.91</v>
      </c>
      <c r="I71" s="86">
        <v>2.85</v>
      </c>
      <c r="J71" s="86">
        <v>2.95</v>
      </c>
      <c r="K71" s="91">
        <v>-3.39</v>
      </c>
      <c r="L71" s="92">
        <v>27</v>
      </c>
      <c r="M71" s="93">
        <v>1439800</v>
      </c>
      <c r="N71" s="93">
        <v>4111967.63</v>
      </c>
    </row>
    <row r="72" spans="1:14" ht="14.1" customHeight="1">
      <c r="A72" s="58"/>
      <c r="B72" s="46" t="s">
        <v>88</v>
      </c>
      <c r="C72" s="59" t="s">
        <v>37</v>
      </c>
      <c r="D72" s="86">
        <v>0.9</v>
      </c>
      <c r="E72" s="86">
        <v>0.9</v>
      </c>
      <c r="F72" s="86">
        <v>0.9</v>
      </c>
      <c r="G72" s="86">
        <v>0.9</v>
      </c>
      <c r="H72" s="86">
        <v>0.87</v>
      </c>
      <c r="I72" s="86">
        <v>0.9</v>
      </c>
      <c r="J72" s="86">
        <v>0.87</v>
      </c>
      <c r="K72" s="91">
        <v>3.45</v>
      </c>
      <c r="L72" s="92">
        <v>1</v>
      </c>
      <c r="M72" s="93">
        <v>66721</v>
      </c>
      <c r="N72" s="93">
        <v>60048.9</v>
      </c>
    </row>
    <row r="73" spans="1:14" ht="14.1" customHeight="1">
      <c r="A73" s="58"/>
      <c r="B73" s="208" t="s">
        <v>91</v>
      </c>
      <c r="C73" s="209"/>
      <c r="D73" s="210"/>
      <c r="E73" s="214"/>
      <c r="F73" s="214"/>
      <c r="G73" s="214"/>
      <c r="H73" s="214"/>
      <c r="I73" s="214"/>
      <c r="J73" s="214"/>
      <c r="K73" s="212"/>
      <c r="L73" s="65">
        <f>SUM(L71:L72)</f>
        <v>28</v>
      </c>
      <c r="M73" s="65">
        <f>SUM(M71:M72)</f>
        <v>1506521</v>
      </c>
      <c r="N73" s="65">
        <f>SUM(N71:N72)</f>
        <v>4172016.53</v>
      </c>
    </row>
    <row r="74" spans="1:14" ht="14.1" customHeight="1">
      <c r="A74" s="58"/>
      <c r="B74" s="205" t="s">
        <v>31</v>
      </c>
      <c r="C74" s="206"/>
      <c r="D74" s="206"/>
      <c r="E74" s="206"/>
      <c r="F74" s="206"/>
      <c r="G74" s="206"/>
      <c r="H74" s="206"/>
      <c r="I74" s="206"/>
      <c r="J74" s="206"/>
      <c r="K74" s="206"/>
      <c r="L74" s="206"/>
      <c r="M74" s="206"/>
      <c r="N74" s="207"/>
    </row>
    <row r="75" spans="1:14" ht="14.1" customHeight="1">
      <c r="A75" s="58"/>
      <c r="B75" s="46" t="s">
        <v>143</v>
      </c>
      <c r="C75" s="59" t="s">
        <v>144</v>
      </c>
      <c r="D75" s="86">
        <v>28.5</v>
      </c>
      <c r="E75" s="86">
        <v>28.5</v>
      </c>
      <c r="F75" s="86">
        <v>28</v>
      </c>
      <c r="G75" s="86">
        <v>28</v>
      </c>
      <c r="H75" s="86">
        <v>28.5</v>
      </c>
      <c r="I75" s="86">
        <v>28</v>
      </c>
      <c r="J75" s="81">
        <v>28.5</v>
      </c>
      <c r="K75" s="82">
        <v>-1.75</v>
      </c>
      <c r="L75" s="83">
        <v>6</v>
      </c>
      <c r="M75" s="84">
        <v>117174</v>
      </c>
      <c r="N75" s="84">
        <v>3280959</v>
      </c>
    </row>
    <row r="76" spans="1:14" ht="14.1" customHeight="1">
      <c r="A76" s="58"/>
      <c r="B76" s="208" t="s">
        <v>92</v>
      </c>
      <c r="C76" s="209"/>
      <c r="D76" s="210"/>
      <c r="E76" s="211"/>
      <c r="F76" s="211"/>
      <c r="G76" s="211"/>
      <c r="H76" s="211"/>
      <c r="I76" s="211"/>
      <c r="J76" s="211"/>
      <c r="K76" s="212"/>
      <c r="L76" s="65">
        <f>L75</f>
        <v>6</v>
      </c>
      <c r="M76" s="65">
        <f t="shared" ref="M76:N76" si="0">M75</f>
        <v>117174</v>
      </c>
      <c r="N76" s="65">
        <f t="shared" si="0"/>
        <v>3280959</v>
      </c>
    </row>
    <row r="77" spans="1:14" s="52" customFormat="1" ht="14.1" customHeight="1">
      <c r="B77" s="66" t="s">
        <v>131</v>
      </c>
      <c r="C77" s="215"/>
      <c r="D77" s="218"/>
      <c r="E77" s="218"/>
      <c r="F77" s="218"/>
      <c r="G77" s="218"/>
      <c r="H77" s="218"/>
      <c r="I77" s="218"/>
      <c r="J77" s="218"/>
      <c r="K77" s="217"/>
      <c r="L77" s="67">
        <f>L73+L62+L69+L66+L76</f>
        <v>49</v>
      </c>
      <c r="M77" s="67">
        <f t="shared" ref="M77:N77" si="1">M73+M62+M69+M66+M76</f>
        <v>12170444</v>
      </c>
      <c r="N77" s="67">
        <f t="shared" si="1"/>
        <v>13466825.23</v>
      </c>
    </row>
    <row r="78" spans="1:14" s="52" customFormat="1" ht="19.5" customHeight="1">
      <c r="A78" s="51"/>
      <c r="B78" s="219" t="s">
        <v>320</v>
      </c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1"/>
    </row>
    <row r="79" spans="1:14" s="52" customFormat="1" ht="48" customHeight="1">
      <c r="B79" s="53" t="s">
        <v>15</v>
      </c>
      <c r="C79" s="54" t="s">
        <v>20</v>
      </c>
      <c r="D79" s="54" t="s">
        <v>21</v>
      </c>
      <c r="E79" s="54" t="s">
        <v>22</v>
      </c>
      <c r="F79" s="54" t="s">
        <v>23</v>
      </c>
      <c r="G79" s="54" t="s">
        <v>24</v>
      </c>
      <c r="H79" s="54" t="s">
        <v>25</v>
      </c>
      <c r="I79" s="54" t="s">
        <v>19</v>
      </c>
      <c r="J79" s="54" t="s">
        <v>26</v>
      </c>
      <c r="K79" s="55" t="s">
        <v>27</v>
      </c>
      <c r="L79" s="56" t="s">
        <v>28</v>
      </c>
      <c r="M79" s="56" t="s">
        <v>18</v>
      </c>
      <c r="N79" s="57" t="s">
        <v>7</v>
      </c>
    </row>
    <row r="80" spans="1:14" ht="15.95" customHeight="1">
      <c r="A80" s="58"/>
      <c r="B80" s="205" t="s">
        <v>83</v>
      </c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07"/>
    </row>
    <row r="81" spans="1:14" ht="15.95" customHeight="1">
      <c r="A81" s="58"/>
      <c r="B81" s="101" t="s">
        <v>220</v>
      </c>
      <c r="C81" s="102" t="s">
        <v>221</v>
      </c>
      <c r="D81" s="94">
        <v>1.38</v>
      </c>
      <c r="E81" s="121">
        <v>1.44</v>
      </c>
      <c r="F81" s="121">
        <v>1.38</v>
      </c>
      <c r="G81" s="121">
        <v>1.43</v>
      </c>
      <c r="H81" s="121">
        <v>1.38</v>
      </c>
      <c r="I81" s="121">
        <v>1.44</v>
      </c>
      <c r="J81" s="121">
        <v>1.38</v>
      </c>
      <c r="K81" s="122">
        <v>4.3499999999999996</v>
      </c>
      <c r="L81" s="119">
        <v>7</v>
      </c>
      <c r="M81" s="120">
        <v>2601496</v>
      </c>
      <c r="N81" s="120">
        <v>3731100.48</v>
      </c>
    </row>
    <row r="82" spans="1:14" ht="15.95" customHeight="1">
      <c r="A82" s="58"/>
      <c r="B82" s="101" t="s">
        <v>86</v>
      </c>
      <c r="C82" s="102" t="s">
        <v>42</v>
      </c>
      <c r="D82" s="94">
        <v>1.65</v>
      </c>
      <c r="E82" s="121">
        <v>1.65</v>
      </c>
      <c r="F82" s="121">
        <v>1.65</v>
      </c>
      <c r="G82" s="121">
        <v>1.65</v>
      </c>
      <c r="H82" s="121">
        <v>1.65</v>
      </c>
      <c r="I82" s="121">
        <v>1.65</v>
      </c>
      <c r="J82" s="121">
        <v>1.65</v>
      </c>
      <c r="K82" s="122">
        <v>0</v>
      </c>
      <c r="L82" s="119">
        <v>2</v>
      </c>
      <c r="M82" s="120">
        <v>10253</v>
      </c>
      <c r="N82" s="120">
        <v>16917.45</v>
      </c>
    </row>
    <row r="83" spans="1:14" ht="15.95" customHeight="1">
      <c r="A83" s="58"/>
      <c r="B83" s="208" t="s">
        <v>91</v>
      </c>
      <c r="C83" s="209"/>
      <c r="D83" s="210"/>
      <c r="E83" s="214"/>
      <c r="F83" s="214"/>
      <c r="G83" s="214"/>
      <c r="H83" s="214"/>
      <c r="I83" s="214"/>
      <c r="J83" s="214"/>
      <c r="K83" s="212"/>
      <c r="L83" s="65">
        <f>SUM(L81:L82)</f>
        <v>9</v>
      </c>
      <c r="M83" s="65">
        <f>SUM(M81:M82)</f>
        <v>2611749</v>
      </c>
      <c r="N83" s="65">
        <f>SUM(N81:N82)</f>
        <v>3748017.93</v>
      </c>
    </row>
    <row r="84" spans="1:14" ht="15.95" customHeight="1">
      <c r="A84" s="58"/>
      <c r="B84" s="205" t="s">
        <v>84</v>
      </c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7"/>
    </row>
    <row r="85" spans="1:14" ht="15.95" customHeight="1">
      <c r="A85" s="58"/>
      <c r="B85" s="101" t="s">
        <v>301</v>
      </c>
      <c r="C85" s="102" t="s">
        <v>302</v>
      </c>
      <c r="D85" s="94">
        <v>1.43</v>
      </c>
      <c r="E85" s="121">
        <v>1.43</v>
      </c>
      <c r="F85" s="121">
        <v>1.43</v>
      </c>
      <c r="G85" s="121">
        <v>1.43</v>
      </c>
      <c r="H85" s="121">
        <v>1.44</v>
      </c>
      <c r="I85" s="121">
        <v>1.43</v>
      </c>
      <c r="J85" s="121">
        <v>1.44</v>
      </c>
      <c r="K85" s="122">
        <v>-0.69</v>
      </c>
      <c r="L85" s="119">
        <v>15</v>
      </c>
      <c r="M85" s="120">
        <v>16089168</v>
      </c>
      <c r="N85" s="120">
        <v>23007510.239999998</v>
      </c>
    </row>
    <row r="86" spans="1:14" ht="15.95" customHeight="1">
      <c r="A86" s="58"/>
      <c r="B86" s="101" t="s">
        <v>164</v>
      </c>
      <c r="C86" s="102" t="s">
        <v>165</v>
      </c>
      <c r="D86" s="94">
        <v>1.35</v>
      </c>
      <c r="E86" s="121">
        <v>1.36</v>
      </c>
      <c r="F86" s="121">
        <v>1.35</v>
      </c>
      <c r="G86" s="121">
        <v>1.35</v>
      </c>
      <c r="H86" s="121">
        <v>1.35</v>
      </c>
      <c r="I86" s="121">
        <v>1.36</v>
      </c>
      <c r="J86" s="121">
        <v>1.35</v>
      </c>
      <c r="K86" s="122">
        <v>0.74</v>
      </c>
      <c r="L86" s="119">
        <v>2</v>
      </c>
      <c r="M86" s="120">
        <v>86742</v>
      </c>
      <c r="N86" s="120">
        <v>117231.7</v>
      </c>
    </row>
    <row r="87" spans="1:14" ht="15.95" customHeight="1">
      <c r="A87" s="58"/>
      <c r="B87" s="101" t="s">
        <v>106</v>
      </c>
      <c r="C87" s="102" t="s">
        <v>107</v>
      </c>
      <c r="D87" s="94">
        <v>1.26</v>
      </c>
      <c r="E87" s="121">
        <v>1.26</v>
      </c>
      <c r="F87" s="121">
        <v>1.1499999999999999</v>
      </c>
      <c r="G87" s="121">
        <v>1.21</v>
      </c>
      <c r="H87" s="121">
        <v>1.19</v>
      </c>
      <c r="I87" s="121">
        <v>1.1499999999999999</v>
      </c>
      <c r="J87" s="121">
        <v>1.2</v>
      </c>
      <c r="K87" s="122">
        <v>-4.17</v>
      </c>
      <c r="L87" s="119">
        <v>2</v>
      </c>
      <c r="M87" s="120">
        <v>9000</v>
      </c>
      <c r="N87" s="120">
        <v>10900</v>
      </c>
    </row>
    <row r="88" spans="1:14" ht="15.95" customHeight="1">
      <c r="A88" s="58"/>
      <c r="B88" s="101" t="s">
        <v>234</v>
      </c>
      <c r="C88" s="102" t="s">
        <v>235</v>
      </c>
      <c r="D88" s="94">
        <v>1.9</v>
      </c>
      <c r="E88" s="121">
        <v>1.9</v>
      </c>
      <c r="F88" s="121">
        <v>1.86</v>
      </c>
      <c r="G88" s="121">
        <v>1.86</v>
      </c>
      <c r="H88" s="121">
        <v>1.9</v>
      </c>
      <c r="I88" s="121">
        <v>1.86</v>
      </c>
      <c r="J88" s="121">
        <v>1.9</v>
      </c>
      <c r="K88" s="122">
        <v>-2.11</v>
      </c>
      <c r="L88" s="119">
        <v>5</v>
      </c>
      <c r="M88" s="120">
        <v>2002595</v>
      </c>
      <c r="N88" s="120">
        <v>3724930.5</v>
      </c>
    </row>
    <row r="89" spans="1:14" ht="15.95" customHeight="1">
      <c r="A89" s="58"/>
      <c r="B89" s="101" t="s">
        <v>38</v>
      </c>
      <c r="C89" s="102" t="s">
        <v>39</v>
      </c>
      <c r="D89" s="94">
        <v>1.24</v>
      </c>
      <c r="E89" s="121">
        <v>1.24</v>
      </c>
      <c r="F89" s="121">
        <v>1.22</v>
      </c>
      <c r="G89" s="121">
        <v>1.22</v>
      </c>
      <c r="H89" s="121">
        <v>1.26</v>
      </c>
      <c r="I89" s="121">
        <v>1.23</v>
      </c>
      <c r="J89" s="121">
        <v>1.26</v>
      </c>
      <c r="K89" s="122">
        <v>-2.38</v>
      </c>
      <c r="L89" s="119">
        <v>10</v>
      </c>
      <c r="M89" s="120">
        <v>3985328</v>
      </c>
      <c r="N89" s="120">
        <v>4881860.16</v>
      </c>
    </row>
    <row r="90" spans="1:14" ht="15.95" customHeight="1">
      <c r="A90" s="58"/>
      <c r="B90" s="208" t="s">
        <v>91</v>
      </c>
      <c r="C90" s="209"/>
      <c r="D90" s="210"/>
      <c r="E90" s="211"/>
      <c r="F90" s="211"/>
      <c r="G90" s="211"/>
      <c r="H90" s="211"/>
      <c r="I90" s="211"/>
      <c r="J90" s="211"/>
      <c r="K90" s="212"/>
      <c r="L90" s="65">
        <f>SUM(L85:L89)</f>
        <v>34</v>
      </c>
      <c r="M90" s="65">
        <f>SUM(M85:M89)</f>
        <v>22172833</v>
      </c>
      <c r="N90" s="65">
        <f>SUM(N85:N89)</f>
        <v>31742432.599999998</v>
      </c>
    </row>
    <row r="91" spans="1:14" ht="15.95" customHeight="1">
      <c r="A91" s="58"/>
      <c r="B91" s="205" t="s">
        <v>31</v>
      </c>
      <c r="C91" s="206"/>
      <c r="D91" s="206"/>
      <c r="E91" s="206"/>
      <c r="F91" s="206"/>
      <c r="G91" s="206"/>
      <c r="H91" s="206"/>
      <c r="I91" s="206"/>
      <c r="J91" s="206"/>
      <c r="K91" s="206"/>
      <c r="L91" s="206"/>
      <c r="M91" s="206"/>
      <c r="N91" s="207"/>
    </row>
    <row r="92" spans="1:14" ht="15.95" customHeight="1">
      <c r="A92" s="58"/>
      <c r="B92" s="101" t="s">
        <v>259</v>
      </c>
      <c r="C92" s="102" t="s">
        <v>260</v>
      </c>
      <c r="D92" s="81">
        <v>18.45</v>
      </c>
      <c r="E92" s="81">
        <v>18.45</v>
      </c>
      <c r="F92" s="81">
        <v>18.440000000000001</v>
      </c>
      <c r="G92" s="86">
        <v>18.45</v>
      </c>
      <c r="H92" s="86">
        <v>18.36</v>
      </c>
      <c r="I92" s="86">
        <v>18.440000000000001</v>
      </c>
      <c r="J92" s="81">
        <v>18.45</v>
      </c>
      <c r="K92" s="82">
        <v>-0.05</v>
      </c>
      <c r="L92" s="83">
        <v>6</v>
      </c>
      <c r="M92" s="84">
        <v>2498900</v>
      </c>
      <c r="N92" s="84">
        <v>46103505</v>
      </c>
    </row>
    <row r="93" spans="1:14" ht="15.95" customHeight="1">
      <c r="A93" s="58"/>
      <c r="B93" s="208" t="s">
        <v>92</v>
      </c>
      <c r="C93" s="209"/>
      <c r="D93" s="210"/>
      <c r="E93" s="211"/>
      <c r="F93" s="211"/>
      <c r="G93" s="211"/>
      <c r="H93" s="211"/>
      <c r="I93" s="211"/>
      <c r="J93" s="211"/>
      <c r="K93" s="212"/>
      <c r="L93" s="65">
        <f>L92</f>
        <v>6</v>
      </c>
      <c r="M93" s="65">
        <f t="shared" ref="M93:N93" si="2">M92</f>
        <v>2498900</v>
      </c>
      <c r="N93" s="65">
        <f t="shared" si="2"/>
        <v>46103505</v>
      </c>
    </row>
    <row r="94" spans="1:14" ht="15.95" customHeight="1">
      <c r="A94" s="58"/>
      <c r="B94" s="205" t="s">
        <v>85</v>
      </c>
      <c r="C94" s="206"/>
      <c r="D94" s="206"/>
      <c r="E94" s="206"/>
      <c r="F94" s="206"/>
      <c r="G94" s="206"/>
      <c r="H94" s="206"/>
      <c r="I94" s="206"/>
      <c r="J94" s="206"/>
      <c r="K94" s="206"/>
      <c r="L94" s="206"/>
      <c r="M94" s="206"/>
      <c r="N94" s="207"/>
    </row>
    <row r="95" spans="1:14" ht="15.95" customHeight="1">
      <c r="A95" s="58"/>
      <c r="B95" s="46" t="s">
        <v>214</v>
      </c>
      <c r="C95" s="59" t="s">
        <v>215</v>
      </c>
      <c r="D95" s="63">
        <v>4.88</v>
      </c>
      <c r="E95" s="81">
        <v>4.88</v>
      </c>
      <c r="F95" s="81">
        <v>4.8</v>
      </c>
      <c r="G95" s="81">
        <v>4.8099999999999996</v>
      </c>
      <c r="H95" s="81">
        <v>4.8</v>
      </c>
      <c r="I95" s="81">
        <v>4.8099999999999996</v>
      </c>
      <c r="J95" s="81">
        <v>4.8</v>
      </c>
      <c r="K95" s="103">
        <v>0.21</v>
      </c>
      <c r="L95" s="83">
        <v>27</v>
      </c>
      <c r="M95" s="84">
        <v>7292648</v>
      </c>
      <c r="N95" s="84">
        <v>35044206.079999998</v>
      </c>
    </row>
    <row r="96" spans="1:14" ht="15.95" customHeight="1">
      <c r="A96" s="58"/>
      <c r="B96" s="208" t="s">
        <v>207</v>
      </c>
      <c r="C96" s="209"/>
      <c r="D96" s="210"/>
      <c r="E96" s="211"/>
      <c r="F96" s="211"/>
      <c r="G96" s="211"/>
      <c r="H96" s="211"/>
      <c r="I96" s="211"/>
      <c r="J96" s="211"/>
      <c r="K96" s="212"/>
      <c r="L96" s="64">
        <f>L95</f>
        <v>27</v>
      </c>
      <c r="M96" s="64">
        <f t="shared" ref="M96:N96" si="3">M95</f>
        <v>7292648</v>
      </c>
      <c r="N96" s="84">
        <f t="shared" si="3"/>
        <v>35044206.079999998</v>
      </c>
    </row>
    <row r="97" spans="1:14" s="52" customFormat="1" ht="15.95" customHeight="1">
      <c r="B97" s="66" t="s">
        <v>71</v>
      </c>
      <c r="C97" s="215"/>
      <c r="D97" s="218"/>
      <c r="E97" s="218"/>
      <c r="F97" s="218"/>
      <c r="G97" s="218"/>
      <c r="H97" s="218"/>
      <c r="I97" s="218"/>
      <c r="J97" s="218"/>
      <c r="K97" s="217"/>
      <c r="L97" s="67">
        <f>L96+L93+L90+L83</f>
        <v>76</v>
      </c>
      <c r="M97" s="67">
        <f>M96+M93+M90+M83</f>
        <v>34576130</v>
      </c>
      <c r="N97" s="67">
        <f>N96+N93+N90+N83</f>
        <v>116638161.61</v>
      </c>
    </row>
    <row r="98" spans="1:14" s="52" customFormat="1" ht="15.95" customHeight="1">
      <c r="B98" s="66" t="s">
        <v>40</v>
      </c>
      <c r="C98" s="215"/>
      <c r="D98" s="218"/>
      <c r="E98" s="218"/>
      <c r="F98" s="218"/>
      <c r="G98" s="218"/>
      <c r="H98" s="218"/>
      <c r="I98" s="218"/>
      <c r="J98" s="218"/>
      <c r="K98" s="217"/>
      <c r="L98" s="67">
        <f>L97+L77+L56</f>
        <v>1111</v>
      </c>
      <c r="M98" s="67">
        <f>M97+M77+M56</f>
        <v>661945582</v>
      </c>
      <c r="N98" s="67">
        <f>N97+N77+N56</f>
        <v>1240042212.4999998</v>
      </c>
    </row>
    <row r="99" spans="1:14" ht="12.95" customHeight="1">
      <c r="A99" s="58"/>
      <c r="N99" s="72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</row>
    <row r="102" spans="1:14" ht="12.95" customHeight="1">
      <c r="A102" s="58"/>
    </row>
  </sheetData>
  <mergeCells count="55">
    <mergeCell ref="B59:N59"/>
    <mergeCell ref="B62:C62"/>
    <mergeCell ref="D62:K62"/>
    <mergeCell ref="B70:N70"/>
    <mergeCell ref="B67:N67"/>
    <mergeCell ref="B69:C69"/>
    <mergeCell ref="D69:K69"/>
    <mergeCell ref="B63:N63"/>
    <mergeCell ref="B66:C66"/>
    <mergeCell ref="D66:K66"/>
    <mergeCell ref="B23:C23"/>
    <mergeCell ref="D23:K23"/>
    <mergeCell ref="B29:N29"/>
    <mergeCell ref="B35:C35"/>
    <mergeCell ref="D35:K35"/>
    <mergeCell ref="B24:N24"/>
    <mergeCell ref="B28:C28"/>
    <mergeCell ref="D28:K28"/>
    <mergeCell ref="B1:N1"/>
    <mergeCell ref="B3:N3"/>
    <mergeCell ref="B19:C19"/>
    <mergeCell ref="D19:K19"/>
    <mergeCell ref="B20:N20"/>
    <mergeCell ref="C77:K77"/>
    <mergeCell ref="C98:K98"/>
    <mergeCell ref="B78:N78"/>
    <mergeCell ref="C97:K97"/>
    <mergeCell ref="B84:N84"/>
    <mergeCell ref="B90:C90"/>
    <mergeCell ref="D90:K90"/>
    <mergeCell ref="B94:N94"/>
    <mergeCell ref="B96:C96"/>
    <mergeCell ref="D96:K96"/>
    <mergeCell ref="B93:C93"/>
    <mergeCell ref="D93:K93"/>
    <mergeCell ref="B91:N91"/>
    <mergeCell ref="B80:N80"/>
    <mergeCell ref="B83:C83"/>
    <mergeCell ref="D83:K83"/>
    <mergeCell ref="B74:N74"/>
    <mergeCell ref="B76:C76"/>
    <mergeCell ref="D76:K76"/>
    <mergeCell ref="B36:N36"/>
    <mergeCell ref="D43:K43"/>
    <mergeCell ref="B43:C43"/>
    <mergeCell ref="C56:K56"/>
    <mergeCell ref="B44:N44"/>
    <mergeCell ref="D49:K49"/>
    <mergeCell ref="B49:C49"/>
    <mergeCell ref="B50:N50"/>
    <mergeCell ref="B55:C55"/>
    <mergeCell ref="D55:K55"/>
    <mergeCell ref="B73:C73"/>
    <mergeCell ref="D73:K73"/>
    <mergeCell ref="B57:N5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zoomScale="145" zoomScaleNormal="145" workbookViewId="0">
      <selection activeCell="F10" sqref="F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31" t="s">
        <v>318</v>
      </c>
      <c r="B1" s="231"/>
      <c r="C1" s="231"/>
      <c r="D1" s="231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25" t="s">
        <v>29</v>
      </c>
      <c r="B3" s="226"/>
      <c r="C3" s="226"/>
      <c r="D3" s="227"/>
    </row>
    <row r="4" spans="1:4" ht="13.5" customHeight="1">
      <c r="A4" s="46" t="s">
        <v>141</v>
      </c>
      <c r="B4" s="59" t="s">
        <v>142</v>
      </c>
      <c r="C4" s="121">
        <v>1.1100000000000001</v>
      </c>
      <c r="D4" s="121">
        <v>1.1100000000000001</v>
      </c>
    </row>
    <row r="5" spans="1:4" ht="13.5" customHeight="1">
      <c r="A5" s="46" t="s">
        <v>250</v>
      </c>
      <c r="B5" s="59" t="s">
        <v>166</v>
      </c>
      <c r="C5" s="81">
        <v>0.17</v>
      </c>
      <c r="D5" s="121">
        <v>0.17</v>
      </c>
    </row>
    <row r="6" spans="1:4" ht="13.5" customHeight="1">
      <c r="A6" s="46" t="s">
        <v>187</v>
      </c>
      <c r="B6" s="59" t="s">
        <v>188</v>
      </c>
      <c r="C6" s="121">
        <v>0.25</v>
      </c>
      <c r="D6" s="121">
        <v>0.25</v>
      </c>
    </row>
    <row r="7" spans="1:4" ht="13.5" customHeight="1">
      <c r="A7" s="46" t="s">
        <v>185</v>
      </c>
      <c r="B7" s="59" t="s">
        <v>186</v>
      </c>
      <c r="C7" s="47">
        <v>0.78</v>
      </c>
      <c r="D7" s="47">
        <v>0.78</v>
      </c>
    </row>
    <row r="8" spans="1:4" ht="13.5" customHeight="1">
      <c r="A8" s="46" t="s">
        <v>175</v>
      </c>
      <c r="B8" s="59" t="s">
        <v>176</v>
      </c>
      <c r="C8" s="47">
        <v>2.2000000000000002</v>
      </c>
      <c r="D8" s="47">
        <v>2.2000000000000002</v>
      </c>
    </row>
    <row r="9" spans="1:4" ht="13.5" customHeight="1">
      <c r="A9" s="222" t="s">
        <v>83</v>
      </c>
      <c r="B9" s="223"/>
      <c r="C9" s="223"/>
      <c r="D9" s="224"/>
    </row>
    <row r="10" spans="1:4" ht="13.5" customHeight="1">
      <c r="A10" s="46" t="s">
        <v>179</v>
      </c>
      <c r="B10" s="59" t="s">
        <v>180</v>
      </c>
      <c r="C10" s="81">
        <v>0.65</v>
      </c>
      <c r="D10" s="81">
        <v>0.65</v>
      </c>
    </row>
    <row r="11" spans="1:4" ht="13.5" customHeight="1">
      <c r="A11" s="222" t="s">
        <v>84</v>
      </c>
      <c r="B11" s="223"/>
      <c r="C11" s="223"/>
      <c r="D11" s="224"/>
    </row>
    <row r="12" spans="1:4" ht="13.5" customHeight="1">
      <c r="A12" s="46" t="s">
        <v>309</v>
      </c>
      <c r="B12" s="59" t="s">
        <v>310</v>
      </c>
      <c r="C12" s="121">
        <v>2.19</v>
      </c>
      <c r="D12" s="121">
        <v>2.19</v>
      </c>
    </row>
    <row r="13" spans="1:4" ht="13.5" customHeight="1">
      <c r="A13" s="46" t="s">
        <v>189</v>
      </c>
      <c r="B13" s="59" t="s">
        <v>190</v>
      </c>
      <c r="C13" s="121">
        <v>2.5299999999999998</v>
      </c>
      <c r="D13" s="121">
        <v>2.5299999999999998</v>
      </c>
    </row>
    <row r="14" spans="1:4" ht="13.5" customHeight="1">
      <c r="A14" s="46" t="s">
        <v>97</v>
      </c>
      <c r="B14" s="59" t="s">
        <v>98</v>
      </c>
      <c r="C14" s="121">
        <v>6.35</v>
      </c>
      <c r="D14" s="121">
        <v>6.35</v>
      </c>
    </row>
    <row r="15" spans="1:4" ht="13.5" customHeight="1">
      <c r="A15" s="46" t="s">
        <v>120</v>
      </c>
      <c r="B15" s="59" t="s">
        <v>121</v>
      </c>
      <c r="C15" s="121">
        <v>1.9</v>
      </c>
      <c r="D15" s="121">
        <v>1.9</v>
      </c>
    </row>
    <row r="16" spans="1:4" ht="13.5" customHeight="1">
      <c r="A16" s="225" t="s">
        <v>31</v>
      </c>
      <c r="B16" s="226" t="s">
        <v>31</v>
      </c>
      <c r="C16" s="226"/>
      <c r="D16" s="227"/>
    </row>
    <row r="17" spans="1:4" ht="13.5" customHeight="1">
      <c r="A17" s="46" t="s">
        <v>232</v>
      </c>
      <c r="B17" s="59" t="s">
        <v>233</v>
      </c>
      <c r="C17" s="121">
        <v>13.5</v>
      </c>
      <c r="D17" s="121">
        <v>13.5</v>
      </c>
    </row>
    <row r="18" spans="1:4" ht="13.5" customHeight="1">
      <c r="A18" s="46" t="s">
        <v>203</v>
      </c>
      <c r="B18" s="59" t="s">
        <v>204</v>
      </c>
      <c r="C18" s="121">
        <v>9</v>
      </c>
      <c r="D18" s="121">
        <v>9</v>
      </c>
    </row>
    <row r="19" spans="1:4" ht="13.5" customHeight="1">
      <c r="A19" s="46" t="s">
        <v>99</v>
      </c>
      <c r="B19" s="59" t="s">
        <v>100</v>
      </c>
      <c r="C19" s="121">
        <v>22.99</v>
      </c>
      <c r="D19" s="121">
        <v>22.99</v>
      </c>
    </row>
    <row r="20" spans="1:4" ht="13.5" customHeight="1">
      <c r="A20" s="225" t="s">
        <v>85</v>
      </c>
      <c r="B20" s="226"/>
      <c r="C20" s="226"/>
      <c r="D20" s="227"/>
    </row>
    <row r="21" spans="1:4" ht="13.5" customHeight="1">
      <c r="A21" s="46" t="s">
        <v>195</v>
      </c>
      <c r="B21" s="59" t="s">
        <v>196</v>
      </c>
      <c r="C21" s="63">
        <v>2.11</v>
      </c>
      <c r="D21" s="63">
        <v>2.11</v>
      </c>
    </row>
    <row r="22" spans="1:4" ht="13.5" customHeight="1">
      <c r="A22" s="46" t="s">
        <v>275</v>
      </c>
      <c r="B22" s="59" t="s">
        <v>276</v>
      </c>
      <c r="C22" s="63">
        <v>5.99</v>
      </c>
      <c r="D22" s="63">
        <v>5.99</v>
      </c>
    </row>
    <row r="23" spans="1:4" ht="13.5" customHeight="1">
      <c r="A23" s="74" t="s">
        <v>41</v>
      </c>
      <c r="B23" s="74" t="s">
        <v>20</v>
      </c>
      <c r="C23" s="74" t="s">
        <v>93</v>
      </c>
      <c r="D23" s="74" t="s">
        <v>19</v>
      </c>
    </row>
    <row r="24" spans="1:4" ht="13.5" customHeight="1">
      <c r="A24" s="222" t="s">
        <v>29</v>
      </c>
      <c r="B24" s="223"/>
      <c r="C24" s="223"/>
      <c r="D24" s="224"/>
    </row>
    <row r="25" spans="1:4" ht="13.5" customHeight="1">
      <c r="A25" s="46" t="s">
        <v>229</v>
      </c>
      <c r="B25" s="59" t="s">
        <v>228</v>
      </c>
      <c r="C25" s="121">
        <v>0.2</v>
      </c>
      <c r="D25" s="121">
        <v>0.2</v>
      </c>
    </row>
    <row r="26" spans="1:4" ht="13.5" customHeight="1">
      <c r="A26" s="46" t="s">
        <v>158</v>
      </c>
      <c r="B26" s="59" t="s">
        <v>159</v>
      </c>
      <c r="C26" s="121">
        <v>0.1</v>
      </c>
      <c r="D26" s="121">
        <v>0.1</v>
      </c>
    </row>
    <row r="27" spans="1:4" ht="13.5" customHeight="1">
      <c r="A27" s="127" t="s">
        <v>313</v>
      </c>
      <c r="B27" s="128" t="s">
        <v>314</v>
      </c>
      <c r="C27" s="121">
        <v>0.09</v>
      </c>
      <c r="D27" s="121">
        <v>0.09</v>
      </c>
    </row>
    <row r="28" spans="1:4" ht="13.5" customHeight="1">
      <c r="A28" s="46" t="s">
        <v>268</v>
      </c>
      <c r="B28" s="59" t="s">
        <v>269</v>
      </c>
      <c r="C28" s="121">
        <v>0.11</v>
      </c>
      <c r="D28" s="121">
        <v>0.11</v>
      </c>
    </row>
    <row r="29" spans="1:4" ht="13.5" customHeight="1">
      <c r="A29" s="46" t="s">
        <v>297</v>
      </c>
      <c r="B29" s="59" t="s">
        <v>298</v>
      </c>
      <c r="C29" s="121">
        <v>1</v>
      </c>
      <c r="D29" s="121">
        <v>1</v>
      </c>
    </row>
    <row r="30" spans="1:4" ht="13.5" customHeight="1">
      <c r="A30" s="46" t="s">
        <v>169</v>
      </c>
      <c r="B30" s="59" t="s">
        <v>168</v>
      </c>
      <c r="C30" s="121">
        <v>0.31</v>
      </c>
      <c r="D30" s="121">
        <v>0.31</v>
      </c>
    </row>
    <row r="31" spans="1:4" ht="13.5" customHeight="1">
      <c r="A31" s="46" t="s">
        <v>295</v>
      </c>
      <c r="B31" s="59" t="s">
        <v>296</v>
      </c>
      <c r="C31" s="121">
        <v>1.05</v>
      </c>
      <c r="D31" s="121">
        <v>1.05</v>
      </c>
    </row>
    <row r="32" spans="1:4" ht="13.5" customHeight="1">
      <c r="A32" s="46" t="s">
        <v>291</v>
      </c>
      <c r="B32" s="59" t="s">
        <v>292</v>
      </c>
      <c r="C32" s="86">
        <v>0.85</v>
      </c>
      <c r="D32" s="81">
        <v>0.85</v>
      </c>
    </row>
    <row r="33" spans="1:4" ht="13.5" customHeight="1">
      <c r="A33" s="46" t="s">
        <v>193</v>
      </c>
      <c r="B33" s="59" t="s">
        <v>194</v>
      </c>
      <c r="C33" s="121">
        <v>1.01</v>
      </c>
      <c r="D33" s="121">
        <v>1.01</v>
      </c>
    </row>
    <row r="34" spans="1:4" ht="13.5" customHeight="1">
      <c r="A34" s="46" t="s">
        <v>135</v>
      </c>
      <c r="B34" s="59" t="s">
        <v>134</v>
      </c>
      <c r="C34" s="86">
        <v>1</v>
      </c>
      <c r="D34" s="86">
        <v>1</v>
      </c>
    </row>
    <row r="35" spans="1:4" ht="13.5" customHeight="1">
      <c r="A35" s="46" t="s">
        <v>273</v>
      </c>
      <c r="B35" s="59" t="s">
        <v>274</v>
      </c>
      <c r="C35" s="86">
        <v>1</v>
      </c>
      <c r="D35" s="94">
        <v>1</v>
      </c>
    </row>
    <row r="36" spans="1:4" ht="13.5" customHeight="1">
      <c r="A36" s="89" t="s">
        <v>244</v>
      </c>
      <c r="B36" s="90" t="s">
        <v>245</v>
      </c>
      <c r="C36" s="86">
        <v>1</v>
      </c>
      <c r="D36" s="86">
        <v>1</v>
      </c>
    </row>
    <row r="37" spans="1:4" ht="13.5" customHeight="1">
      <c r="A37" s="46" t="s">
        <v>210</v>
      </c>
      <c r="B37" s="59" t="s">
        <v>211</v>
      </c>
      <c r="C37" s="86">
        <v>0.75</v>
      </c>
      <c r="D37" s="86">
        <v>0.75</v>
      </c>
    </row>
    <row r="38" spans="1:4" ht="13.5" customHeight="1">
      <c r="A38" s="46" t="s">
        <v>162</v>
      </c>
      <c r="B38" s="59" t="s">
        <v>163</v>
      </c>
      <c r="C38" s="86">
        <v>1</v>
      </c>
      <c r="D38" s="86">
        <v>1</v>
      </c>
    </row>
    <row r="39" spans="1:4" ht="13.5" customHeight="1">
      <c r="A39" s="46" t="s">
        <v>101</v>
      </c>
      <c r="B39" s="59" t="s">
        <v>102</v>
      </c>
      <c r="C39" s="86">
        <v>0.94</v>
      </c>
      <c r="D39" s="86">
        <v>0.94</v>
      </c>
    </row>
    <row r="40" spans="1:4" ht="13.5" customHeight="1">
      <c r="A40" s="87" t="s">
        <v>236</v>
      </c>
      <c r="B40" s="88" t="s">
        <v>237</v>
      </c>
      <c r="C40" s="86">
        <v>1</v>
      </c>
      <c r="D40" s="86">
        <v>1</v>
      </c>
    </row>
    <row r="41" spans="1:4" ht="13.5" customHeight="1">
      <c r="A41" s="222" t="s">
        <v>172</v>
      </c>
      <c r="B41" s="223"/>
      <c r="C41" s="223"/>
      <c r="D41" s="224"/>
    </row>
    <row r="42" spans="1:4" ht="13.5" customHeight="1">
      <c r="A42" s="46" t="s">
        <v>171</v>
      </c>
      <c r="B42" s="59" t="s">
        <v>170</v>
      </c>
      <c r="C42" s="81">
        <v>1.26</v>
      </c>
      <c r="D42" s="81">
        <v>1.26</v>
      </c>
    </row>
    <row r="43" spans="1:4" ht="13.5" customHeight="1">
      <c r="A43" s="46" t="s">
        <v>294</v>
      </c>
      <c r="B43" s="59" t="s">
        <v>293</v>
      </c>
      <c r="C43" s="81">
        <v>0.69</v>
      </c>
      <c r="D43" s="81">
        <v>0.69</v>
      </c>
    </row>
    <row r="44" spans="1:4" ht="13.5" customHeight="1">
      <c r="A44" s="222" t="s">
        <v>84</v>
      </c>
      <c r="B44" s="223"/>
      <c r="C44" s="223"/>
      <c r="D44" s="224"/>
    </row>
    <row r="45" spans="1:4" ht="13.5" customHeight="1">
      <c r="A45" s="46" t="s">
        <v>306</v>
      </c>
      <c r="B45" s="59" t="s">
        <v>305</v>
      </c>
      <c r="C45" s="86">
        <v>2.86</v>
      </c>
      <c r="D45" s="86">
        <v>2.86</v>
      </c>
    </row>
    <row r="46" spans="1:4" ht="13.5" customHeight="1">
      <c r="A46" s="76" t="s">
        <v>154</v>
      </c>
      <c r="B46" s="77" t="s">
        <v>155</v>
      </c>
      <c r="C46" s="86">
        <v>100</v>
      </c>
      <c r="D46" s="86">
        <v>100</v>
      </c>
    </row>
    <row r="47" spans="1:4" ht="13.5" customHeight="1">
      <c r="A47" s="222" t="s">
        <v>83</v>
      </c>
      <c r="B47" s="223"/>
      <c r="C47" s="223"/>
      <c r="D47" s="224"/>
    </row>
    <row r="48" spans="1:4" ht="13.5" customHeight="1">
      <c r="A48" s="46" t="s">
        <v>137</v>
      </c>
      <c r="B48" s="68" t="s">
        <v>138</v>
      </c>
      <c r="C48" s="63">
        <v>1</v>
      </c>
      <c r="D48" s="75">
        <v>1</v>
      </c>
    </row>
    <row r="49" spans="1:4" ht="13.5" customHeight="1">
      <c r="A49" s="225" t="s">
        <v>85</v>
      </c>
      <c r="B49" s="226"/>
      <c r="C49" s="226"/>
      <c r="D49" s="227"/>
    </row>
    <row r="50" spans="1:4" ht="13.5" customHeight="1">
      <c r="A50" s="46" t="s">
        <v>103</v>
      </c>
      <c r="B50" s="68" t="s">
        <v>104</v>
      </c>
      <c r="C50" s="63" t="s">
        <v>105</v>
      </c>
      <c r="D50" s="63" t="s">
        <v>105</v>
      </c>
    </row>
    <row r="51" spans="1:4" ht="13.5" customHeight="1">
      <c r="A51" s="74" t="s">
        <v>41</v>
      </c>
      <c r="B51" s="74" t="s">
        <v>20</v>
      </c>
      <c r="C51" s="74" t="s">
        <v>93</v>
      </c>
      <c r="D51" s="74" t="s">
        <v>19</v>
      </c>
    </row>
    <row r="52" spans="1:4" ht="13.5" customHeight="1">
      <c r="A52" s="228" t="s">
        <v>29</v>
      </c>
      <c r="B52" s="229"/>
      <c r="C52" s="229"/>
      <c r="D52" s="230"/>
    </row>
    <row r="53" spans="1:4" ht="13.5" customHeight="1">
      <c r="A53" s="127" t="s">
        <v>303</v>
      </c>
      <c r="B53" s="128" t="s">
        <v>304</v>
      </c>
      <c r="C53" s="121">
        <v>1</v>
      </c>
      <c r="D53" s="121">
        <v>1</v>
      </c>
    </row>
  </sheetData>
  <mergeCells count="12">
    <mergeCell ref="A1:D1"/>
    <mergeCell ref="A3:D3"/>
    <mergeCell ref="A20:D20"/>
    <mergeCell ref="A24:D24"/>
    <mergeCell ref="A16:D16"/>
    <mergeCell ref="A11:D11"/>
    <mergeCell ref="A9:D9"/>
    <mergeCell ref="A41:D41"/>
    <mergeCell ref="A49:D49"/>
    <mergeCell ref="A44:D44"/>
    <mergeCell ref="A47:D47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workbookViewId="0">
      <selection activeCell="I21" sqref="I21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241" t="s">
        <v>0</v>
      </c>
      <c r="C1" s="241"/>
      <c r="D1" s="241"/>
      <c r="E1" s="241"/>
      <c r="F1" s="136"/>
      <c r="H1" s="137"/>
      <c r="I1" s="137"/>
    </row>
    <row r="2" spans="1:9" ht="18">
      <c r="B2" s="241" t="s">
        <v>323</v>
      </c>
      <c r="C2" s="241"/>
      <c r="D2" s="241"/>
      <c r="E2" s="241"/>
      <c r="F2" s="241"/>
      <c r="H2" s="137"/>
      <c r="I2" s="137"/>
    </row>
    <row r="3" spans="1:9" ht="18">
      <c r="B3" s="135" t="s">
        <v>324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17.100000000000001" customHeight="1">
      <c r="B6" s="242" t="s">
        <v>325</v>
      </c>
      <c r="C6" s="243"/>
      <c r="D6" s="243"/>
      <c r="E6" s="140"/>
      <c r="F6" s="140"/>
      <c r="H6" s="137"/>
      <c r="I6" s="137"/>
    </row>
    <row r="7" spans="1:9">
      <c r="B7" s="141" t="s">
        <v>41</v>
      </c>
      <c r="C7" s="142" t="s">
        <v>20</v>
      </c>
      <c r="D7" s="143" t="s">
        <v>326</v>
      </c>
      <c r="E7" s="144" t="s">
        <v>327</v>
      </c>
      <c r="F7" s="144" t="s">
        <v>328</v>
      </c>
      <c r="H7" s="137"/>
      <c r="I7" s="137"/>
    </row>
    <row r="8" spans="1:9" ht="17.100000000000001" customHeight="1">
      <c r="B8" s="244" t="s">
        <v>29</v>
      </c>
      <c r="C8" s="245"/>
      <c r="D8" s="245"/>
      <c r="E8" s="245"/>
      <c r="F8" s="246"/>
    </row>
    <row r="9" spans="1:9" ht="17.100000000000001" customHeight="1">
      <c r="A9" s="131"/>
      <c r="B9" s="145" t="s">
        <v>329</v>
      </c>
      <c r="C9" s="145" t="s">
        <v>123</v>
      </c>
      <c r="D9" s="146">
        <v>2</v>
      </c>
      <c r="E9" s="147">
        <v>14615310</v>
      </c>
      <c r="F9" s="147">
        <v>9792257.6999999993</v>
      </c>
    </row>
    <row r="10" spans="1:9" ht="17.100000000000001" customHeight="1">
      <c r="A10" s="131"/>
      <c r="B10" s="145" t="s">
        <v>330</v>
      </c>
      <c r="C10" s="145" t="s">
        <v>312</v>
      </c>
      <c r="D10" s="146">
        <v>6</v>
      </c>
      <c r="E10" s="147">
        <v>1396000</v>
      </c>
      <c r="F10" s="147">
        <v>3825480</v>
      </c>
    </row>
    <row r="11" spans="1:9" ht="17.100000000000001" customHeight="1">
      <c r="A11" s="131"/>
      <c r="B11" s="145" t="s">
        <v>331</v>
      </c>
      <c r="C11" s="145" t="s">
        <v>157</v>
      </c>
      <c r="D11" s="146">
        <v>1</v>
      </c>
      <c r="E11" s="147">
        <v>206245</v>
      </c>
      <c r="F11" s="147">
        <v>18562.05</v>
      </c>
    </row>
    <row r="12" spans="1:9" ht="17.100000000000001" customHeight="1">
      <c r="A12" s="131"/>
      <c r="B12" s="145" t="s">
        <v>332</v>
      </c>
      <c r="C12" s="145" t="s">
        <v>308</v>
      </c>
      <c r="D12" s="146">
        <v>5</v>
      </c>
      <c r="E12" s="147">
        <v>1000000</v>
      </c>
      <c r="F12" s="147">
        <v>3970000</v>
      </c>
    </row>
    <row r="13" spans="1:9" ht="17.100000000000001" customHeight="1">
      <c r="A13" s="131"/>
      <c r="B13" s="145" t="s">
        <v>333</v>
      </c>
      <c r="C13" s="145" t="s">
        <v>286</v>
      </c>
      <c r="D13" s="146">
        <v>1</v>
      </c>
      <c r="E13" s="147">
        <v>2000000</v>
      </c>
      <c r="F13" s="147">
        <v>3480000</v>
      </c>
    </row>
    <row r="14" spans="1:9" ht="17.100000000000001" customHeight="1">
      <c r="A14" s="131"/>
      <c r="B14" s="148" t="s">
        <v>334</v>
      </c>
      <c r="C14" s="149"/>
      <c r="D14" s="146">
        <f>SUM(D9:D13)</f>
        <v>15</v>
      </c>
      <c r="E14" s="147">
        <f>SUM(E9:E13)</f>
        <v>19217555</v>
      </c>
      <c r="F14" s="147">
        <f>SUM(F9:F13)</f>
        <v>21086299.75</v>
      </c>
    </row>
    <row r="15" spans="1:9" ht="17.100000000000001" customHeight="1">
      <c r="A15" s="131"/>
      <c r="B15" s="244" t="s">
        <v>335</v>
      </c>
      <c r="C15" s="245"/>
      <c r="D15" s="245"/>
      <c r="E15" s="245"/>
      <c r="F15" s="246"/>
    </row>
    <row r="16" spans="1:9" ht="17.100000000000001" customHeight="1">
      <c r="A16" s="131"/>
      <c r="B16" s="150" t="s">
        <v>255</v>
      </c>
      <c r="C16" s="151" t="s">
        <v>256</v>
      </c>
      <c r="D16" s="152">
        <v>1</v>
      </c>
      <c r="E16" s="153">
        <v>50000</v>
      </c>
      <c r="F16" s="147">
        <v>123000</v>
      </c>
    </row>
    <row r="17" spans="1:6" ht="17.100000000000001" customHeight="1">
      <c r="A17" s="131"/>
      <c r="B17" s="151" t="s">
        <v>336</v>
      </c>
      <c r="C17" s="154"/>
      <c r="D17" s="146">
        <f>SUM(D16)</f>
        <v>1</v>
      </c>
      <c r="E17" s="147">
        <f>SUM(E16)</f>
        <v>50000</v>
      </c>
      <c r="F17" s="147">
        <f>SUM(F16)</f>
        <v>123000</v>
      </c>
    </row>
    <row r="18" spans="1:6" ht="17.100000000000001" customHeight="1">
      <c r="A18" s="131"/>
      <c r="B18" s="234" t="s">
        <v>337</v>
      </c>
      <c r="C18" s="235"/>
      <c r="D18" s="235"/>
      <c r="E18" s="235"/>
      <c r="F18" s="236"/>
    </row>
    <row r="19" spans="1:6" ht="17.100000000000001" customHeight="1">
      <c r="A19" s="131"/>
      <c r="B19" s="150" t="s">
        <v>289</v>
      </c>
      <c r="C19" s="151" t="s">
        <v>290</v>
      </c>
      <c r="D19" s="146">
        <v>2</v>
      </c>
      <c r="E19" s="150">
        <v>482805</v>
      </c>
      <c r="F19" s="150">
        <v>22691835</v>
      </c>
    </row>
    <row r="20" spans="1:6" ht="17.100000000000001" customHeight="1">
      <c r="A20" s="131"/>
      <c r="B20" s="151" t="s">
        <v>338</v>
      </c>
      <c r="C20" s="154"/>
      <c r="D20" s="146"/>
      <c r="E20" s="150"/>
      <c r="F20" s="150"/>
    </row>
    <row r="21" spans="1:6">
      <c r="A21" s="131"/>
      <c r="B21" s="234" t="s">
        <v>30</v>
      </c>
      <c r="C21" s="235"/>
      <c r="D21" s="235"/>
      <c r="E21" s="235"/>
      <c r="F21" s="236"/>
    </row>
    <row r="22" spans="1:6">
      <c r="A22" s="131"/>
      <c r="B22" s="150" t="s">
        <v>339</v>
      </c>
      <c r="C22" s="150" t="s">
        <v>117</v>
      </c>
      <c r="D22" s="146">
        <v>2</v>
      </c>
      <c r="E22" s="147">
        <v>200000</v>
      </c>
      <c r="F22" s="147">
        <v>3400000</v>
      </c>
    </row>
    <row r="23" spans="1:6">
      <c r="A23" s="131"/>
      <c r="B23" s="148" t="s">
        <v>340</v>
      </c>
      <c r="C23" s="149"/>
      <c r="D23" s="146">
        <f>SUM(D22)</f>
        <v>2</v>
      </c>
      <c r="E23" s="147">
        <f>SUM(E22)</f>
        <v>200000</v>
      </c>
      <c r="F23" s="147">
        <f>SUM(F22)</f>
        <v>3400000</v>
      </c>
    </row>
    <row r="24" spans="1:6">
      <c r="A24" s="131"/>
      <c r="B24" s="237" t="s">
        <v>40</v>
      </c>
      <c r="C24" s="238"/>
      <c r="D24" s="146">
        <f>D14+D17+D19+D23</f>
        <v>20</v>
      </c>
      <c r="E24" s="147">
        <f>E14+E17+E19+E23</f>
        <v>19950360</v>
      </c>
      <c r="F24" s="147">
        <f>F14+F17+F19+F23</f>
        <v>47301134.75</v>
      </c>
    </row>
    <row r="25" spans="1:6">
      <c r="A25" s="131"/>
      <c r="B25" s="155"/>
      <c r="C25" s="155"/>
      <c r="D25" s="156"/>
      <c r="E25" s="157"/>
      <c r="F25" s="157"/>
    </row>
    <row r="26" spans="1:6" ht="23.25">
      <c r="A26" s="158"/>
      <c r="B26" s="239" t="s">
        <v>341</v>
      </c>
      <c r="C26" s="240"/>
      <c r="D26" s="240"/>
      <c r="E26" s="240"/>
      <c r="F26" s="240"/>
    </row>
    <row r="27" spans="1:6">
      <c r="A27" s="158"/>
      <c r="B27" s="159" t="s">
        <v>41</v>
      </c>
      <c r="C27" s="160" t="s">
        <v>20</v>
      </c>
      <c r="D27" s="161" t="s">
        <v>326</v>
      </c>
      <c r="E27" s="162" t="s">
        <v>327</v>
      </c>
      <c r="F27" s="162" t="s">
        <v>328</v>
      </c>
    </row>
    <row r="28" spans="1:6" ht="17.100000000000001" customHeight="1">
      <c r="A28" s="163"/>
      <c r="B28" s="234" t="s">
        <v>335</v>
      </c>
      <c r="C28" s="235"/>
      <c r="D28" s="235"/>
      <c r="E28" s="235"/>
      <c r="F28" s="236"/>
    </row>
    <row r="29" spans="1:6" ht="17.100000000000001" customHeight="1">
      <c r="A29" s="163"/>
      <c r="B29" s="164" t="s">
        <v>342</v>
      </c>
      <c r="C29" s="151" t="s">
        <v>302</v>
      </c>
      <c r="D29" s="146">
        <v>4</v>
      </c>
      <c r="E29" s="150">
        <v>15833730</v>
      </c>
      <c r="F29" s="150">
        <v>22642233.899999999</v>
      </c>
    </row>
    <row r="30" spans="1:6" ht="17.100000000000001" customHeight="1">
      <c r="A30" s="163"/>
      <c r="B30" s="232" t="s">
        <v>336</v>
      </c>
      <c r="C30" s="233"/>
      <c r="D30" s="146">
        <f>SUM(D29)</f>
        <v>4</v>
      </c>
      <c r="E30" s="150">
        <f>SUM(E29)</f>
        <v>15833730</v>
      </c>
      <c r="F30" s="150">
        <f>SUM(F29)</f>
        <v>22642233.899999999</v>
      </c>
    </row>
    <row r="31" spans="1:6" ht="17.100000000000001" customHeight="1">
      <c r="A31" s="163"/>
      <c r="B31" s="234" t="s">
        <v>337</v>
      </c>
      <c r="C31" s="235"/>
      <c r="D31" s="235"/>
      <c r="E31" s="235"/>
      <c r="F31" s="236"/>
    </row>
    <row r="32" spans="1:6" ht="17.100000000000001" customHeight="1">
      <c r="A32" s="163"/>
      <c r="B32" s="150" t="s">
        <v>259</v>
      </c>
      <c r="C32" s="151" t="s">
        <v>260</v>
      </c>
      <c r="D32" s="146">
        <v>1</v>
      </c>
      <c r="E32" s="150">
        <v>2378792</v>
      </c>
      <c r="F32" s="150">
        <v>43888712.399999999</v>
      </c>
    </row>
    <row r="33" spans="1:6" ht="17.100000000000001" customHeight="1">
      <c r="A33" s="163"/>
      <c r="B33" s="232" t="s">
        <v>338</v>
      </c>
      <c r="C33" s="233"/>
      <c r="D33" s="146">
        <f>SUM(D32)</f>
        <v>1</v>
      </c>
      <c r="E33" s="150">
        <f>SUM(E32)</f>
        <v>2378792</v>
      </c>
      <c r="F33" s="150">
        <f>SUM(F32)</f>
        <v>43888712.399999999</v>
      </c>
    </row>
    <row r="34" spans="1:6">
      <c r="A34" s="163"/>
      <c r="B34" s="232" t="s">
        <v>40</v>
      </c>
      <c r="C34" s="233"/>
      <c r="D34" s="146">
        <f>D30+D33</f>
        <v>5</v>
      </c>
      <c r="E34" s="150">
        <f>E30+E33</f>
        <v>18212522</v>
      </c>
      <c r="F34" s="150">
        <f>F30+F33</f>
        <v>66530946.299999997</v>
      </c>
    </row>
    <row r="35" spans="1:6">
      <c r="A35" s="158"/>
      <c r="B35" s="158"/>
      <c r="C35" s="163"/>
    </row>
    <row r="36" spans="1:6">
      <c r="A36" s="158"/>
      <c r="B36" s="158"/>
      <c r="C36" s="163"/>
    </row>
    <row r="37" spans="1:6">
      <c r="A37" s="158"/>
      <c r="B37" s="158"/>
      <c r="C37" s="163"/>
    </row>
    <row r="38" spans="1:6">
      <c r="A38" s="158"/>
      <c r="B38" s="158"/>
      <c r="C38" s="163"/>
    </row>
    <row r="39" spans="1:6">
      <c r="A39" s="158"/>
      <c r="B39" s="158"/>
      <c r="C39" s="163"/>
    </row>
    <row r="40" spans="1:6">
      <c r="A40" s="158"/>
      <c r="B40" s="158"/>
      <c r="C40" s="163"/>
    </row>
    <row r="41" spans="1:6">
      <c r="A41" s="158"/>
      <c r="B41" s="158"/>
      <c r="C41" s="163"/>
    </row>
  </sheetData>
  <mergeCells count="14">
    <mergeCell ref="B18:F18"/>
    <mergeCell ref="B1:E1"/>
    <mergeCell ref="B2:F2"/>
    <mergeCell ref="B6:D6"/>
    <mergeCell ref="B8:F8"/>
    <mergeCell ref="B15:F15"/>
    <mergeCell ref="B33:C33"/>
    <mergeCell ref="B34:C34"/>
    <mergeCell ref="B21:F21"/>
    <mergeCell ref="B24:C24"/>
    <mergeCell ref="B26:F26"/>
    <mergeCell ref="B28:F28"/>
    <mergeCell ref="B30:C30"/>
    <mergeCell ref="B31:F31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4" t="s">
        <v>0</v>
      </c>
      <c r="C1" s="275"/>
      <c r="D1" s="276"/>
      <c r="E1" s="6"/>
      <c r="F1" s="10"/>
      <c r="G1" s="10"/>
      <c r="H1" s="10"/>
      <c r="I1" s="10"/>
    </row>
    <row r="2" spans="1:9" ht="10.5" customHeight="1">
      <c r="B2" s="277"/>
      <c r="C2" s="278"/>
      <c r="D2" s="279"/>
      <c r="E2" s="6"/>
      <c r="F2" s="10"/>
      <c r="G2" s="10"/>
      <c r="H2" s="10"/>
      <c r="I2" s="10"/>
    </row>
    <row r="3" spans="1:9" ht="18" customHeight="1">
      <c r="B3" s="105" t="s">
        <v>317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90" t="s">
        <v>319</v>
      </c>
      <c r="C4" s="291"/>
      <c r="D4" s="291"/>
      <c r="E4" s="291"/>
      <c r="F4" s="291"/>
      <c r="G4" s="291"/>
      <c r="H4" s="291"/>
      <c r="I4" s="292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93" t="s">
        <v>29</v>
      </c>
      <c r="C6" s="294"/>
      <c r="D6" s="294"/>
      <c r="E6" s="294"/>
      <c r="F6" s="294"/>
      <c r="G6" s="294"/>
      <c r="H6" s="294"/>
      <c r="I6" s="295"/>
    </row>
    <row r="7" spans="1:9" ht="18" customHeight="1">
      <c r="A7" s="106"/>
      <c r="B7" s="111" t="s">
        <v>44</v>
      </c>
      <c r="C7" s="112" t="s">
        <v>270</v>
      </c>
      <c r="D7" s="113">
        <v>0.15</v>
      </c>
      <c r="E7" s="113">
        <v>0.15</v>
      </c>
      <c r="F7" s="113">
        <v>0.15</v>
      </c>
      <c r="G7" s="114">
        <v>13</v>
      </c>
      <c r="H7" s="114">
        <v>81921291</v>
      </c>
      <c r="I7" s="114">
        <v>12288193.65</v>
      </c>
    </row>
    <row r="8" spans="1:9" ht="18" customHeight="1">
      <c r="A8" s="106"/>
      <c r="B8" s="115" t="s">
        <v>281</v>
      </c>
      <c r="C8" s="264"/>
      <c r="D8" s="261"/>
      <c r="E8" s="261"/>
      <c r="F8" s="260"/>
      <c r="G8" s="116">
        <f>SUM(G7:G7)</f>
        <v>13</v>
      </c>
      <c r="H8" s="116">
        <f>SUM(H7:H7)</f>
        <v>81921291</v>
      </c>
      <c r="I8" s="116">
        <f>SUM(I7:I7)</f>
        <v>12288193.65</v>
      </c>
    </row>
    <row r="9" spans="1:9" ht="18" customHeight="1">
      <c r="A9" s="106"/>
      <c r="B9" s="117" t="s">
        <v>282</v>
      </c>
      <c r="C9" s="296"/>
      <c r="D9" s="297"/>
      <c r="E9" s="297"/>
      <c r="F9" s="298"/>
      <c r="G9" s="118">
        <f>G8</f>
        <v>13</v>
      </c>
      <c r="H9" s="118">
        <f t="shared" ref="H9:I9" si="0">H8</f>
        <v>81921291</v>
      </c>
      <c r="I9" s="118">
        <f t="shared" si="0"/>
        <v>12288193.65</v>
      </c>
    </row>
    <row r="10" spans="1:9" ht="18" customHeight="1">
      <c r="B10" s="287" t="s">
        <v>125</v>
      </c>
      <c r="C10" s="288"/>
      <c r="D10" s="288"/>
      <c r="E10" s="288"/>
      <c r="F10" s="288"/>
      <c r="G10" s="288"/>
      <c r="H10" s="288"/>
      <c r="I10" s="288"/>
    </row>
    <row r="11" spans="1:9" ht="18" customHeight="1">
      <c r="B11" s="280" t="s">
        <v>15</v>
      </c>
      <c r="C11" s="281"/>
      <c r="D11" s="282"/>
      <c r="E11" s="280" t="s">
        <v>20</v>
      </c>
      <c r="F11" s="282"/>
      <c r="G11" s="289" t="s">
        <v>45</v>
      </c>
      <c r="H11" s="281"/>
      <c r="I11" s="282"/>
    </row>
    <row r="12" spans="1:9" ht="12.95" customHeight="1">
      <c r="B12" s="272" t="s">
        <v>29</v>
      </c>
      <c r="C12" s="206"/>
      <c r="D12" s="206"/>
      <c r="E12" s="206"/>
      <c r="F12" s="206"/>
      <c r="G12" s="206"/>
      <c r="H12" s="206"/>
      <c r="I12" s="273"/>
    </row>
    <row r="13" spans="1:9" ht="12.95" customHeight="1">
      <c r="B13" s="263" t="s">
        <v>279</v>
      </c>
      <c r="C13" s="257"/>
      <c r="D13" s="258"/>
      <c r="E13" s="264" t="s">
        <v>280</v>
      </c>
      <c r="F13" s="260"/>
      <c r="G13" s="264" t="s">
        <v>72</v>
      </c>
      <c r="H13" s="261"/>
      <c r="I13" s="260"/>
    </row>
    <row r="14" spans="1:9" ht="12.95" customHeight="1">
      <c r="B14" s="283" t="s">
        <v>209</v>
      </c>
      <c r="C14" s="257"/>
      <c r="D14" s="284"/>
      <c r="E14" s="285" t="s">
        <v>208</v>
      </c>
      <c r="F14" s="286"/>
      <c r="G14" s="285">
        <v>3</v>
      </c>
      <c r="H14" s="261"/>
      <c r="I14" s="286"/>
    </row>
    <row r="15" spans="1:9" ht="12.95" customHeight="1">
      <c r="B15" s="272" t="s">
        <v>84</v>
      </c>
      <c r="C15" s="206"/>
      <c r="D15" s="206"/>
      <c r="E15" s="206"/>
      <c r="F15" s="206"/>
      <c r="G15" s="206"/>
      <c r="H15" s="206"/>
      <c r="I15" s="273"/>
    </row>
    <row r="16" spans="1:9" ht="12.95" customHeight="1">
      <c r="B16" s="263" t="s">
        <v>283</v>
      </c>
      <c r="C16" s="257"/>
      <c r="D16" s="258"/>
      <c r="E16" s="264" t="s">
        <v>284</v>
      </c>
      <c r="F16" s="260"/>
      <c r="G16" s="264">
        <v>2.8</v>
      </c>
      <c r="H16" s="261"/>
      <c r="I16" s="260"/>
    </row>
    <row r="17" spans="2:9" ht="12.95" customHeight="1">
      <c r="B17" s="269" t="s">
        <v>73</v>
      </c>
      <c r="C17" s="270"/>
      <c r="D17" s="270"/>
      <c r="E17" s="270"/>
      <c r="F17" s="270"/>
      <c r="G17" s="270"/>
      <c r="H17" s="270"/>
      <c r="I17" s="271"/>
    </row>
    <row r="18" spans="2:9" ht="12.95" customHeight="1">
      <c r="B18" s="265" t="s">
        <v>299</v>
      </c>
      <c r="C18" s="257"/>
      <c r="D18" s="266"/>
      <c r="E18" s="267" t="s">
        <v>300</v>
      </c>
      <c r="F18" s="268"/>
      <c r="G18" s="267">
        <v>10</v>
      </c>
      <c r="H18" s="261"/>
      <c r="I18" s="268"/>
    </row>
    <row r="19" spans="2:9" ht="12.95" customHeight="1">
      <c r="B19" s="265" t="s">
        <v>109</v>
      </c>
      <c r="C19" s="257"/>
      <c r="D19" s="266"/>
      <c r="E19" s="267" t="s">
        <v>108</v>
      </c>
      <c r="F19" s="268"/>
      <c r="G19" s="267">
        <v>1</v>
      </c>
      <c r="H19" s="261"/>
      <c r="I19" s="268"/>
    </row>
    <row r="20" spans="2:9" ht="12.95" customHeight="1">
      <c r="B20" s="247" t="s">
        <v>112</v>
      </c>
      <c r="C20" s="248" t="s">
        <v>113</v>
      </c>
      <c r="D20" s="249"/>
      <c r="E20" s="250" t="s">
        <v>113</v>
      </c>
      <c r="F20" s="251"/>
      <c r="G20" s="250">
        <v>9.5</v>
      </c>
      <c r="H20" s="252"/>
      <c r="I20" s="251"/>
    </row>
    <row r="21" spans="2:9" ht="12.95" customHeight="1">
      <c r="B21" s="247" t="s">
        <v>118</v>
      </c>
      <c r="C21" s="248"/>
      <c r="D21" s="249"/>
      <c r="E21" s="250" t="s">
        <v>119</v>
      </c>
      <c r="F21" s="251"/>
      <c r="G21" s="250">
        <v>1</v>
      </c>
      <c r="H21" s="252"/>
      <c r="I21" s="251"/>
    </row>
    <row r="22" spans="2:9" ht="12.95" customHeight="1">
      <c r="B22" s="247" t="s">
        <v>139</v>
      </c>
      <c r="C22" s="248"/>
      <c r="D22" s="249"/>
      <c r="E22" s="250" t="s">
        <v>140</v>
      </c>
      <c r="F22" s="251"/>
      <c r="G22" s="250" t="s">
        <v>72</v>
      </c>
      <c r="H22" s="252"/>
      <c r="I22" s="251"/>
    </row>
    <row r="23" spans="2:9" ht="12.95" customHeight="1">
      <c r="B23" s="253" t="s">
        <v>94</v>
      </c>
      <c r="C23" s="254"/>
      <c r="D23" s="254"/>
      <c r="E23" s="254"/>
      <c r="F23" s="254"/>
      <c r="G23" s="254"/>
      <c r="H23" s="254"/>
      <c r="I23" s="255"/>
    </row>
    <row r="24" spans="2:9" ht="12.95" customHeight="1">
      <c r="B24" s="256" t="s">
        <v>248</v>
      </c>
      <c r="C24" s="257"/>
      <c r="D24" s="258"/>
      <c r="E24" s="259" t="s">
        <v>249</v>
      </c>
      <c r="F24" s="260"/>
      <c r="G24" s="259">
        <v>1</v>
      </c>
      <c r="H24" s="261"/>
      <c r="I24" s="260"/>
    </row>
    <row r="25" spans="2:9" ht="12.95" customHeight="1">
      <c r="B25" s="256" t="s">
        <v>277</v>
      </c>
      <c r="C25" s="257"/>
      <c r="D25" s="258"/>
      <c r="E25" s="259" t="s">
        <v>278</v>
      </c>
      <c r="F25" s="260"/>
      <c r="G25" s="259" t="s">
        <v>72</v>
      </c>
      <c r="H25" s="261"/>
      <c r="I25" s="260"/>
    </row>
    <row r="26" spans="2:9" ht="12.95" customHeight="1">
      <c r="B26" s="256" t="s">
        <v>231</v>
      </c>
      <c r="C26" s="257"/>
      <c r="D26" s="258"/>
      <c r="E26" s="259" t="s">
        <v>230</v>
      </c>
      <c r="F26" s="260"/>
      <c r="G26" s="259">
        <v>0.5</v>
      </c>
      <c r="H26" s="261"/>
      <c r="I26" s="260"/>
    </row>
    <row r="27" spans="2:9" ht="12.95" customHeight="1">
      <c r="B27" s="247" t="s">
        <v>238</v>
      </c>
      <c r="C27" s="248"/>
      <c r="D27" s="249"/>
      <c r="E27" s="262" t="s">
        <v>239</v>
      </c>
      <c r="F27" s="262"/>
      <c r="G27" s="250" t="s">
        <v>72</v>
      </c>
      <c r="H27" s="252"/>
      <c r="I27" s="251"/>
    </row>
    <row r="28" spans="2:9" ht="12.95" customHeight="1">
      <c r="B28" s="247" t="s">
        <v>115</v>
      </c>
      <c r="C28" s="248"/>
      <c r="D28" s="249"/>
      <c r="E28" s="250" t="s">
        <v>114</v>
      </c>
      <c r="F28" s="251"/>
      <c r="G28" s="250" t="s">
        <v>72</v>
      </c>
      <c r="H28" s="252"/>
      <c r="I28" s="251"/>
    </row>
    <row r="29" spans="2:9" ht="25.5" customHeight="1"/>
    <row r="30" spans="2:9" ht="22.5"/>
  </sheetData>
  <mergeCells count="52"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17:I17"/>
    <mergeCell ref="B15:I15"/>
    <mergeCell ref="B19:D19"/>
    <mergeCell ref="E19:F19"/>
    <mergeCell ref="G19:I19"/>
    <mergeCell ref="B16:D16"/>
    <mergeCell ref="E16:F16"/>
    <mergeCell ref="G16:I16"/>
    <mergeCell ref="B21:D21"/>
    <mergeCell ref="B20:D20"/>
    <mergeCell ref="E24:F24"/>
    <mergeCell ref="G24:I24"/>
    <mergeCell ref="B13:D13"/>
    <mergeCell ref="E13:F13"/>
    <mergeCell ref="G13:I13"/>
    <mergeCell ref="B24:D24"/>
    <mergeCell ref="B18:D18"/>
    <mergeCell ref="E18:F18"/>
    <mergeCell ref="G18:I18"/>
    <mergeCell ref="G22:I22"/>
    <mergeCell ref="B22:D22"/>
    <mergeCell ref="E22:F22"/>
    <mergeCell ref="E21:F21"/>
    <mergeCell ref="G21:I21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I9" sqref="I9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9" t="s">
        <v>0</v>
      </c>
      <c r="C1" s="299"/>
      <c r="D1" s="5"/>
      <c r="E1" s="5"/>
      <c r="F1" s="5"/>
    </row>
    <row r="2" spans="1:6" ht="27.95" customHeight="1">
      <c r="A2" s="4"/>
      <c r="B2" s="300" t="s">
        <v>317</v>
      </c>
      <c r="C2" s="300"/>
      <c r="D2" s="300"/>
      <c r="E2" s="300"/>
      <c r="F2" s="300"/>
    </row>
    <row r="3" spans="1:6" ht="42.75" customHeight="1">
      <c r="B3" s="290" t="s">
        <v>46</v>
      </c>
      <c r="C3" s="291"/>
      <c r="D3" s="291"/>
      <c r="E3" s="291"/>
      <c r="F3" s="291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126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127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128</v>
      </c>
      <c r="E15" s="14">
        <v>978181.82</v>
      </c>
      <c r="F15" s="16" t="s">
        <v>54</v>
      </c>
    </row>
    <row r="16" spans="1:6" ht="20.100000000000001" customHeight="1">
      <c r="B16" s="11" t="s">
        <v>145</v>
      </c>
      <c r="C16" s="17" t="s">
        <v>51</v>
      </c>
      <c r="D16" s="15" t="s">
        <v>147</v>
      </c>
      <c r="E16" s="14" t="s">
        <v>54</v>
      </c>
      <c r="F16" s="16" t="s">
        <v>54</v>
      </c>
    </row>
    <row r="17" spans="2:6" ht="20.100000000000001" customHeight="1">
      <c r="B17" s="11" t="s">
        <v>146</v>
      </c>
      <c r="C17" s="17" t="s">
        <v>56</v>
      </c>
      <c r="D17" s="15" t="s">
        <v>148</v>
      </c>
      <c r="E17" s="14" t="s">
        <v>54</v>
      </c>
      <c r="F17" s="16" t="s">
        <v>54</v>
      </c>
    </row>
    <row r="18" spans="2:6" ht="20.100000000000001" customHeight="1">
      <c r="B18" s="11" t="s">
        <v>145</v>
      </c>
      <c r="C18" s="17" t="s">
        <v>56</v>
      </c>
      <c r="D18" s="15" t="s">
        <v>149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2026-05-13T10:36:40Z</cp:lastPrinted>
  <dcterms:created xsi:type="dcterms:W3CDTF">2024-09-12T06:50:39Z</dcterms:created>
  <dcterms:modified xsi:type="dcterms:W3CDTF">2026-05-14T10:52:41Z</dcterms:modified>
</cp:coreProperties>
</file>